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105" yWindow="-15" windowWidth="11910" windowHeight="10065"/>
  </bookViews>
  <sheets>
    <sheet name="マスター及び使い方" sheetId="6" r:id="rId1"/>
    <sheet name="所得控除" sheetId="4" r:id="rId2"/>
    <sheet name="実質的債権" sheetId="5" r:id="rId3"/>
  </sheets>
  <definedNames>
    <definedName name="_xlnm.Print_Area" localSheetId="1">所得控除!$B$1:$M$44</definedName>
    <definedName name="_xlnm.Print_Titles" localSheetId="1">所得控除!$1:$8</definedName>
    <definedName name="受取総額合計">所得控除!#REF!</definedName>
    <definedName name="受取利息合計">所得控除!#REF!</definedName>
    <definedName name="受取利息手取額">所得控除!#REF!</definedName>
    <definedName name="受取利息受取総額">所得控除!#REF!</definedName>
    <definedName name="受取利息所得税">所得控除!#REF!</definedName>
    <definedName name="受取利息所得税総額">所得控除!#REF!</definedName>
    <definedName name="受取利息総額">所得控除!#REF!</definedName>
    <definedName name="受取利息地方税">所得控除!#REF!</definedName>
    <definedName name="受取利息復興特別所得税">所得控除!#REF!</definedName>
    <definedName name="配当金手取額">所得控除!#REF!</definedName>
    <definedName name="配当金受取総額">所得控除!#REF!</definedName>
    <definedName name="配当金所得税">所得控除!#REF!</definedName>
    <definedName name="配当金所得税総額">所得控除!#REF!</definedName>
    <definedName name="配当金復興特別所得税">所得控除!#REF!</definedName>
  </definedNames>
  <calcPr calcId="145621"/>
</workbook>
</file>

<file path=xl/calcChain.xml><?xml version="1.0" encoding="utf-8"?>
<calcChain xmlns="http://schemas.openxmlformats.org/spreadsheetml/2006/main">
  <c r="I44" i="4" l="1"/>
  <c r="J44" i="4"/>
  <c r="K44" i="4"/>
  <c r="L44" i="4"/>
  <c r="M44" i="4"/>
  <c r="H44" i="4"/>
  <c r="I26" i="4"/>
  <c r="J26" i="4"/>
  <c r="K26" i="4"/>
  <c r="L26" i="4"/>
  <c r="M26" i="4"/>
  <c r="H26" i="4"/>
  <c r="M25" i="4"/>
  <c r="L25" i="4"/>
  <c r="P24" i="4"/>
  <c r="I24" i="4" s="1"/>
  <c r="J24" i="4" s="1"/>
  <c r="O24" i="4"/>
  <c r="K24" i="4"/>
  <c r="P23" i="4"/>
  <c r="O23" i="4"/>
  <c r="K23" i="4"/>
  <c r="P22" i="4"/>
  <c r="O22" i="4"/>
  <c r="I22" i="4" s="1"/>
  <c r="K22" i="4"/>
  <c r="P21" i="4"/>
  <c r="O21" i="4"/>
  <c r="K21" i="4"/>
  <c r="P20" i="4"/>
  <c r="O20" i="4"/>
  <c r="K20" i="4"/>
  <c r="P19" i="4"/>
  <c r="O19" i="4"/>
  <c r="K19" i="4"/>
  <c r="P18" i="4"/>
  <c r="O18" i="4"/>
  <c r="I18" i="4" s="1"/>
  <c r="K18" i="4"/>
  <c r="P17" i="4"/>
  <c r="I17" i="4" s="1"/>
  <c r="O17" i="4"/>
  <c r="K17" i="4"/>
  <c r="P16" i="4"/>
  <c r="O16" i="4"/>
  <c r="I16" i="4" s="1"/>
  <c r="K16" i="4"/>
  <c r="I20" i="4" l="1"/>
  <c r="H20" i="4" s="1"/>
  <c r="H18" i="4"/>
  <c r="J18" i="4"/>
  <c r="H22" i="4"/>
  <c r="J22" i="4"/>
  <c r="K25" i="4"/>
  <c r="I19" i="4"/>
  <c r="H19" i="4" s="1"/>
  <c r="I21" i="4"/>
  <c r="I23" i="4"/>
  <c r="H23" i="4" s="1"/>
  <c r="H21" i="4"/>
  <c r="J21" i="4"/>
  <c r="J23" i="4"/>
  <c r="J17" i="4"/>
  <c r="H17" i="4"/>
  <c r="J16" i="4"/>
  <c r="H16" i="4"/>
  <c r="H24" i="4"/>
  <c r="K29" i="4"/>
  <c r="K30" i="4"/>
  <c r="K31" i="4"/>
  <c r="K32" i="4"/>
  <c r="K33" i="4"/>
  <c r="K34" i="4"/>
  <c r="K35" i="4"/>
  <c r="O28" i="4"/>
  <c r="P28" i="4"/>
  <c r="O29" i="4"/>
  <c r="P29" i="4"/>
  <c r="I29" i="4" s="1"/>
  <c r="H29" i="4" s="1"/>
  <c r="O30" i="4"/>
  <c r="P30" i="4"/>
  <c r="I30" i="4" s="1"/>
  <c r="H30" i="4" s="1"/>
  <c r="O31" i="4"/>
  <c r="P31" i="4"/>
  <c r="I31" i="4" s="1"/>
  <c r="H31" i="4" s="1"/>
  <c r="O32" i="4"/>
  <c r="P32" i="4"/>
  <c r="O33" i="4"/>
  <c r="P33" i="4"/>
  <c r="I33" i="4" s="1"/>
  <c r="H33" i="4" s="1"/>
  <c r="O34" i="4"/>
  <c r="P34" i="4"/>
  <c r="O35" i="4"/>
  <c r="P35" i="4"/>
  <c r="I35" i="4" s="1"/>
  <c r="H35" i="4" s="1"/>
  <c r="O27" i="4"/>
  <c r="P27" i="4"/>
  <c r="J19" i="4" l="1"/>
  <c r="J25" i="4" s="1"/>
  <c r="J20" i="4"/>
  <c r="I25" i="4"/>
  <c r="H25" i="4"/>
  <c r="I34" i="4"/>
  <c r="H34" i="4" s="1"/>
  <c r="I32" i="4"/>
  <c r="H32" i="4" s="1"/>
  <c r="I27" i="4"/>
  <c r="K27" i="4" s="1"/>
  <c r="I28" i="4"/>
  <c r="I10" i="4"/>
  <c r="K10" i="4"/>
  <c r="L10" i="4"/>
  <c r="I11" i="4"/>
  <c r="K11" i="4"/>
  <c r="L11" i="4"/>
  <c r="I12" i="4"/>
  <c r="K12" i="4"/>
  <c r="L12" i="4"/>
  <c r="I13" i="4"/>
  <c r="K13" i="4"/>
  <c r="L13" i="4"/>
  <c r="I14" i="4"/>
  <c r="K14" i="4"/>
  <c r="L14" i="4"/>
  <c r="I9" i="4"/>
  <c r="K9" i="4" s="1"/>
  <c r="L9" i="4"/>
  <c r="H11" i="4" l="1"/>
  <c r="H10" i="4"/>
  <c r="J14" i="4"/>
  <c r="H28" i="4"/>
  <c r="K28" i="4"/>
  <c r="H27" i="4"/>
  <c r="H14" i="4"/>
  <c r="J13" i="4"/>
  <c r="J12" i="4"/>
  <c r="J10" i="4"/>
  <c r="H12" i="4"/>
  <c r="H9" i="4"/>
  <c r="H13" i="4"/>
  <c r="J11" i="4"/>
  <c r="J31" i="4" l="1"/>
  <c r="J28" i="4"/>
  <c r="J34" i="4"/>
  <c r="J29" i="4"/>
  <c r="J35" i="4"/>
  <c r="J32" i="4"/>
  <c r="J33" i="4"/>
  <c r="J30" i="4"/>
  <c r="L36" i="4"/>
  <c r="M36" i="4"/>
  <c r="J27" i="4" l="1"/>
  <c r="J9" i="4" l="1"/>
  <c r="I4" i="4" l="1"/>
  <c r="G5" i="4"/>
  <c r="G4" i="4"/>
  <c r="M15" i="4"/>
  <c r="L4" i="5"/>
  <c r="L5" i="5"/>
  <c r="L6" i="5"/>
  <c r="M6" i="5" s="1"/>
  <c r="L7" i="5"/>
  <c r="L8" i="5"/>
  <c r="M8" i="5" s="1"/>
  <c r="L9" i="5"/>
  <c r="M9" i="5" s="1"/>
  <c r="L10" i="5"/>
  <c r="L11" i="5"/>
  <c r="L12" i="5"/>
  <c r="L13" i="5"/>
  <c r="L14" i="5"/>
  <c r="L15" i="5"/>
  <c r="M15" i="5" s="1"/>
  <c r="L16" i="5"/>
  <c r="L17" i="5"/>
  <c r="L18" i="5"/>
  <c r="L19" i="5"/>
  <c r="L20" i="5"/>
  <c r="L21" i="5"/>
  <c r="L22" i="5"/>
  <c r="L2" i="5"/>
  <c r="J1" i="5"/>
  <c r="G4" i="5"/>
  <c r="G5" i="5"/>
  <c r="G6" i="5"/>
  <c r="G7" i="5"/>
  <c r="M7" i="5" s="1"/>
  <c r="G8" i="5"/>
  <c r="G9" i="5"/>
  <c r="G10" i="5"/>
  <c r="G11" i="5"/>
  <c r="M11" i="5" s="1"/>
  <c r="G12" i="5"/>
  <c r="G13" i="5"/>
  <c r="G14" i="5"/>
  <c r="G15" i="5"/>
  <c r="G16" i="5"/>
  <c r="G17" i="5"/>
  <c r="G18" i="5"/>
  <c r="G19" i="5"/>
  <c r="G20" i="5"/>
  <c r="G21" i="5"/>
  <c r="G22" i="5"/>
  <c r="M22" i="5" s="1"/>
  <c r="K23" i="5"/>
  <c r="J23" i="5"/>
  <c r="I23" i="5"/>
  <c r="H23" i="5"/>
  <c r="F23" i="5"/>
  <c r="E23" i="5"/>
  <c r="D23" i="5"/>
  <c r="C23" i="5"/>
  <c r="B23" i="5"/>
  <c r="M13" i="5" l="1"/>
  <c r="M19" i="5"/>
  <c r="M14" i="5"/>
  <c r="M21" i="5"/>
  <c r="H36" i="4"/>
  <c r="M17" i="5"/>
  <c r="M10" i="5"/>
  <c r="M20" i="5"/>
  <c r="M16" i="5"/>
  <c r="G23" i="5"/>
  <c r="M12" i="5"/>
  <c r="M18" i="5"/>
  <c r="M4" i="5"/>
  <c r="M5" i="5"/>
  <c r="L23" i="5"/>
  <c r="I36" i="4" l="1"/>
  <c r="H15" i="4"/>
  <c r="M23" i="5"/>
  <c r="L15" i="4" l="1"/>
  <c r="I15" i="4"/>
  <c r="K36" i="4" l="1"/>
  <c r="K15" i="4"/>
  <c r="J15" i="4"/>
  <c r="J36" i="4" l="1"/>
</calcChain>
</file>

<file path=xl/sharedStrings.xml><?xml version="1.0" encoding="utf-8"?>
<sst xmlns="http://schemas.openxmlformats.org/spreadsheetml/2006/main" count="62" uniqueCount="59">
  <si>
    <t>控除する所得税額･地方税額の明細書</t>
  </si>
  <si>
    <t>事業年度</t>
  </si>
  <si>
    <t>月  日</t>
  </si>
  <si>
    <t>相手先</t>
  </si>
  <si>
    <t>支店</t>
  </si>
  <si>
    <t>種類</t>
  </si>
  <si>
    <t>元本</t>
  </si>
  <si>
    <t>受取総額</t>
  </si>
  <si>
    <t>所得税</t>
  </si>
  <si>
    <t>手取額</t>
  </si>
  <si>
    <t>実質的に債権と見られないものの額の明細書</t>
  </si>
  <si>
    <t>商号</t>
  </si>
  <si>
    <t>取引先名</t>
  </si>
  <si>
    <t>受取手形</t>
  </si>
  <si>
    <t>売掛金</t>
  </si>
  <si>
    <t>未収入金</t>
  </si>
  <si>
    <t>合計</t>
  </si>
  <si>
    <t>支払手形</t>
  </si>
  <si>
    <t>買掛金</t>
  </si>
  <si>
    <t>未払金</t>
  </si>
  <si>
    <t>控除金額</t>
  </si>
  <si>
    <t>入力欄</t>
  </si>
  <si>
    <t>期首</t>
  </si>
  <si>
    <t>期末</t>
  </si>
  <si>
    <t>復興特別
所得税</t>
    <rPh sb="0" eb="2">
      <t>フッコウ</t>
    </rPh>
    <rPh sb="2" eb="4">
      <t>トクベツ</t>
    </rPh>
    <rPh sb="5" eb="8">
      <t>ショトクゼイ</t>
    </rPh>
    <phoneticPr fontId="3"/>
  </si>
  <si>
    <t>合計</t>
    <rPh sb="0" eb="2">
      <t>ゴウケイ</t>
    </rPh>
    <phoneticPr fontId="3"/>
  </si>
  <si>
    <t>配当金　合計</t>
    <rPh sb="0" eb="3">
      <t>ハイトウキン</t>
    </rPh>
    <rPh sb="4" eb="6">
      <t>ゴウケイ</t>
    </rPh>
    <phoneticPr fontId="3"/>
  </si>
  <si>
    <t>1枚の内</t>
    <rPh sb="1" eb="2">
      <t>マイ</t>
    </rPh>
    <rPh sb="3" eb="4">
      <t>ウチ</t>
    </rPh>
    <phoneticPr fontId="3"/>
  </si>
  <si>
    <t>控除する
地方税</t>
    <rPh sb="0" eb="2">
      <t>コウジョ</t>
    </rPh>
    <phoneticPr fontId="3"/>
  </si>
  <si>
    <r>
      <t xml:space="preserve">控除する
所得税総額
</t>
    </r>
    <r>
      <rPr>
        <sz val="9"/>
        <rFont val="明朝"/>
        <family val="1"/>
        <charset val="128"/>
      </rPr>
      <t>（復興税含）</t>
    </r>
    <rPh sb="0" eb="2">
      <t>コウジョ</t>
    </rPh>
    <rPh sb="5" eb="7">
      <t>ショトク</t>
    </rPh>
    <rPh sb="7" eb="8">
      <t>ゼイ</t>
    </rPh>
    <rPh sb="8" eb="10">
      <t>ソウガク</t>
    </rPh>
    <rPh sb="12" eb="14">
      <t>フッコウ</t>
    </rPh>
    <rPh sb="14" eb="15">
      <t>ゼイ</t>
    </rPh>
    <rPh sb="15" eb="16">
      <t>フク</t>
    </rPh>
    <phoneticPr fontId="3"/>
  </si>
  <si>
    <t>配当の源泉の％黄色ｾﾙに入れてください（現在7％になっています）</t>
    <rPh sb="0" eb="2">
      <t>ハイトウ</t>
    </rPh>
    <rPh sb="3" eb="5">
      <t>ゲンセン</t>
    </rPh>
    <rPh sb="7" eb="9">
      <t>キイロ</t>
    </rPh>
    <rPh sb="12" eb="13">
      <t>イ</t>
    </rPh>
    <rPh sb="20" eb="22">
      <t>ゲンザイ</t>
    </rPh>
    <phoneticPr fontId="3"/>
  </si>
  <si>
    <t>利息</t>
    <rPh sb="0" eb="2">
      <t>リソク</t>
    </rPh>
    <phoneticPr fontId="3"/>
  </si>
  <si>
    <t>7%配当</t>
    <rPh sb="2" eb="4">
      <t>ハイトウ</t>
    </rPh>
    <phoneticPr fontId="3"/>
  </si>
  <si>
    <t>基準金額</t>
    <rPh sb="0" eb="4">
      <t>キジュンキンガク</t>
    </rPh>
    <phoneticPr fontId="3"/>
  </si>
  <si>
    <t>15%配当</t>
    <rPh sb="3" eb="5">
      <t>ハイトウ</t>
    </rPh>
    <phoneticPr fontId="3"/>
  </si>
  <si>
    <t>20％配当</t>
    <rPh sb="3" eb="5">
      <t>ハイトウ</t>
    </rPh>
    <phoneticPr fontId="3"/>
  </si>
  <si>
    <t>源泉％</t>
    <rPh sb="0" eb="2">
      <t>ゲンセン</t>
    </rPh>
    <phoneticPr fontId="3"/>
  </si>
  <si>
    <t>復興税あり</t>
    <rPh sb="0" eb="2">
      <t>フッコウ</t>
    </rPh>
    <rPh sb="2" eb="3">
      <t>ゼイ</t>
    </rPh>
    <phoneticPr fontId="3"/>
  </si>
  <si>
    <t>手取</t>
    <rPh sb="0" eb="2">
      <t>テドリ</t>
    </rPh>
    <phoneticPr fontId="3"/>
  </si>
  <si>
    <t>復興税
あり手取</t>
    <rPh sb="0" eb="2">
      <t>フッコウ</t>
    </rPh>
    <rPh sb="2" eb="3">
      <t>ゼイ</t>
    </rPh>
    <rPh sb="6" eb="8">
      <t>テドリ</t>
    </rPh>
    <phoneticPr fontId="3"/>
  </si>
  <si>
    <t>計算用</t>
    <rPh sb="0" eb="3">
      <t>ケイサンヨウ</t>
    </rPh>
    <phoneticPr fontId="3"/>
  </si>
  <si>
    <t>入力例</t>
    <rPh sb="0" eb="2">
      <t>ニュウリョク</t>
    </rPh>
    <rPh sb="2" eb="3">
      <t>レイ</t>
    </rPh>
    <phoneticPr fontId="5"/>
  </si>
  <si>
    <t>税理士法人　ＮＥＸＴ</t>
    <rPh sb="0" eb="3">
      <t>ゼイリシ</t>
    </rPh>
    <rPh sb="3" eb="5">
      <t>ホウジン</t>
    </rPh>
    <phoneticPr fontId="5"/>
  </si>
  <si>
    <t>Ⅰ．「マスター及び使い方」シートで商号・期首及び期末の日付を入力します。</t>
    <rPh sb="7" eb="8">
      <t>オヨ</t>
    </rPh>
    <rPh sb="9" eb="10">
      <t>ツカ</t>
    </rPh>
    <rPh sb="11" eb="12">
      <t>カタ</t>
    </rPh>
    <rPh sb="17" eb="19">
      <t>ショウゴウ</t>
    </rPh>
    <rPh sb="20" eb="22">
      <t>キシュ</t>
    </rPh>
    <rPh sb="22" eb="23">
      <t>オヨ</t>
    </rPh>
    <rPh sb="24" eb="26">
      <t>キマツ</t>
    </rPh>
    <rPh sb="27" eb="29">
      <t>ヒヅケ</t>
    </rPh>
    <rPh sb="30" eb="32">
      <t>ニュウリョク</t>
    </rPh>
    <phoneticPr fontId="5"/>
  </si>
  <si>
    <t>Ⅱ．所得控除シートを選択し、利息及び配当金の明細を入力します。</t>
    <rPh sb="2" eb="4">
      <t>ショトク</t>
    </rPh>
    <rPh sb="4" eb="6">
      <t>コウジョ</t>
    </rPh>
    <rPh sb="10" eb="12">
      <t>センタク</t>
    </rPh>
    <rPh sb="14" eb="16">
      <t>リソク</t>
    </rPh>
    <rPh sb="16" eb="17">
      <t>オヨ</t>
    </rPh>
    <rPh sb="18" eb="21">
      <t>ハイトウキン</t>
    </rPh>
    <rPh sb="22" eb="24">
      <t>メイサイ</t>
    </rPh>
    <rPh sb="25" eb="27">
      <t>ニュウリョク</t>
    </rPh>
    <phoneticPr fontId="5"/>
  </si>
  <si>
    <t>①利息・配当を受け取った「月」「日」「相手先（銀行等）」「支店（利息の場合）」「種類（預金種類・配当金種類）」</t>
    <rPh sb="1" eb="3">
      <t>リソク</t>
    </rPh>
    <rPh sb="4" eb="6">
      <t>ハイトウ</t>
    </rPh>
    <rPh sb="7" eb="8">
      <t>ウ</t>
    </rPh>
    <rPh sb="9" eb="10">
      <t>ト</t>
    </rPh>
    <rPh sb="13" eb="14">
      <t>ツキ</t>
    </rPh>
    <rPh sb="16" eb="17">
      <t>ヒ</t>
    </rPh>
    <rPh sb="19" eb="22">
      <t>アイテサキ</t>
    </rPh>
    <rPh sb="23" eb="25">
      <t>ギンコウ</t>
    </rPh>
    <rPh sb="25" eb="26">
      <t>トウ</t>
    </rPh>
    <rPh sb="29" eb="31">
      <t>シテン</t>
    </rPh>
    <rPh sb="32" eb="34">
      <t>リソク</t>
    </rPh>
    <rPh sb="35" eb="37">
      <t>バアイ</t>
    </rPh>
    <rPh sb="40" eb="42">
      <t>シュルイ</t>
    </rPh>
    <rPh sb="43" eb="45">
      <t>ヨキン</t>
    </rPh>
    <rPh sb="45" eb="47">
      <t>シュルイ</t>
    </rPh>
    <rPh sb="48" eb="51">
      <t>ハイトウキン</t>
    </rPh>
    <rPh sb="51" eb="53">
      <t>シュルイ</t>
    </rPh>
    <phoneticPr fontId="5"/>
  </si>
  <si>
    <t>を入力します。（画面　Ａ）</t>
    <rPh sb="1" eb="3">
      <t>ニュウリョク</t>
    </rPh>
    <rPh sb="8" eb="10">
      <t>ガメン</t>
    </rPh>
    <phoneticPr fontId="5"/>
  </si>
  <si>
    <t>②受け取った利息・配当の手取額を入力します。（画面　Ｂ）</t>
    <rPh sb="1" eb="2">
      <t>ウ</t>
    </rPh>
    <rPh sb="3" eb="4">
      <t>ト</t>
    </rPh>
    <rPh sb="6" eb="8">
      <t>リソク</t>
    </rPh>
    <rPh sb="9" eb="11">
      <t>ハイトウ</t>
    </rPh>
    <rPh sb="12" eb="14">
      <t>テドリ</t>
    </rPh>
    <rPh sb="14" eb="15">
      <t>ガク</t>
    </rPh>
    <rPh sb="16" eb="18">
      <t>ニュウリョク</t>
    </rPh>
    <rPh sb="23" eb="25">
      <t>ガメン</t>
    </rPh>
    <phoneticPr fontId="5"/>
  </si>
  <si>
    <t>③手取額に基づき、「受取総額」「所得税」「復興特別所得税」「控除する地方税」が計算されます。</t>
    <rPh sb="1" eb="3">
      <t>テドリ</t>
    </rPh>
    <rPh sb="3" eb="4">
      <t>ガク</t>
    </rPh>
    <rPh sb="5" eb="6">
      <t>モト</t>
    </rPh>
    <rPh sb="10" eb="12">
      <t>ウケトリ</t>
    </rPh>
    <rPh sb="12" eb="14">
      <t>ソウガク</t>
    </rPh>
    <rPh sb="16" eb="19">
      <t>ショトクゼイ</t>
    </rPh>
    <rPh sb="21" eb="23">
      <t>フッコウ</t>
    </rPh>
    <rPh sb="23" eb="25">
      <t>トクベツ</t>
    </rPh>
    <rPh sb="25" eb="28">
      <t>ショトクゼイ</t>
    </rPh>
    <rPh sb="30" eb="32">
      <t>コウジョ</t>
    </rPh>
    <rPh sb="34" eb="37">
      <t>チホウゼイ</t>
    </rPh>
    <rPh sb="39" eb="41">
      <t>ケイサン</t>
    </rPh>
    <phoneticPr fontId="5"/>
  </si>
  <si>
    <t>※銀行等から送られてきた計算明細と違う場合は、計算明細に合わせて金額を訂正してください。</t>
    <rPh sb="1" eb="3">
      <t>ギンコウ</t>
    </rPh>
    <rPh sb="3" eb="4">
      <t>トウ</t>
    </rPh>
    <rPh sb="6" eb="7">
      <t>オク</t>
    </rPh>
    <rPh sb="12" eb="14">
      <t>ケイサン</t>
    </rPh>
    <rPh sb="14" eb="16">
      <t>メイサイ</t>
    </rPh>
    <rPh sb="17" eb="18">
      <t>チガ</t>
    </rPh>
    <rPh sb="19" eb="21">
      <t>バアイ</t>
    </rPh>
    <rPh sb="23" eb="25">
      <t>ケイサン</t>
    </rPh>
    <rPh sb="25" eb="27">
      <t>メイサイ</t>
    </rPh>
    <rPh sb="28" eb="29">
      <t>ア</t>
    </rPh>
    <rPh sb="32" eb="34">
      <t>キンガク</t>
    </rPh>
    <rPh sb="35" eb="37">
      <t>テイセイ</t>
    </rPh>
    <phoneticPr fontId="5"/>
  </si>
  <si>
    <t>上場株式以外の場合→20％の源泉徴収がされますので「20」と入力します。</t>
    <rPh sb="0" eb="2">
      <t>ジョウジョウ</t>
    </rPh>
    <rPh sb="2" eb="4">
      <t>カブシキ</t>
    </rPh>
    <rPh sb="4" eb="6">
      <t>イガイ</t>
    </rPh>
    <rPh sb="7" eb="9">
      <t>バアイ</t>
    </rPh>
    <rPh sb="14" eb="16">
      <t>ゲンセン</t>
    </rPh>
    <rPh sb="16" eb="18">
      <t>チョウシュウ</t>
    </rPh>
    <rPh sb="30" eb="32">
      <t>ニュウリョク</t>
    </rPh>
    <phoneticPr fontId="5"/>
  </si>
  <si>
    <t>※行を増やす場合は、欄外に数式が入力してありますので、必ず行挿入で増やすようにしてください。</t>
    <rPh sb="1" eb="2">
      <t>ギョウ</t>
    </rPh>
    <rPh sb="3" eb="4">
      <t>フ</t>
    </rPh>
    <rPh sb="6" eb="8">
      <t>バアイ</t>
    </rPh>
    <rPh sb="10" eb="12">
      <t>ランガイ</t>
    </rPh>
    <rPh sb="13" eb="15">
      <t>スウシキ</t>
    </rPh>
    <rPh sb="16" eb="18">
      <t>ニュウリョク</t>
    </rPh>
    <rPh sb="27" eb="28">
      <t>カナラ</t>
    </rPh>
    <rPh sb="29" eb="30">
      <t>ギョウ</t>
    </rPh>
    <rPh sb="30" eb="32">
      <t>ソウニュウ</t>
    </rPh>
    <rPh sb="33" eb="34">
      <t>フ</t>
    </rPh>
    <phoneticPr fontId="5"/>
  </si>
  <si>
    <t>受取利息(～H27.12.31分）　計</t>
    <rPh sb="0" eb="2">
      <t>ウケトリ</t>
    </rPh>
    <rPh sb="2" eb="4">
      <t>リソク</t>
    </rPh>
    <rPh sb="15" eb="16">
      <t>ブン</t>
    </rPh>
    <rPh sb="18" eb="19">
      <t>ケイ</t>
    </rPh>
    <phoneticPr fontId="3"/>
  </si>
  <si>
    <t>受取利息(H28.1.1～分）　計</t>
    <rPh sb="0" eb="2">
      <t>ウケトリ</t>
    </rPh>
    <rPh sb="2" eb="4">
      <t>リソク</t>
    </rPh>
    <rPh sb="13" eb="14">
      <t>ブン</t>
    </rPh>
    <rPh sb="16" eb="17">
      <t>ケイ</t>
    </rPh>
    <phoneticPr fontId="3"/>
  </si>
  <si>
    <t>受取利息　合計</t>
    <rPh sb="0" eb="2">
      <t>ウケトリ</t>
    </rPh>
    <rPh sb="2" eb="4">
      <t>リソク</t>
    </rPh>
    <rPh sb="5" eb="7">
      <t>ゴウケイ</t>
    </rPh>
    <phoneticPr fontId="3"/>
  </si>
  <si>
    <t>※H28.1～は受取利息の地方税が廃止されています。</t>
    <rPh sb="8" eb="10">
      <t>ウケトリ</t>
    </rPh>
    <rPh sb="10" eb="12">
      <t>リソク</t>
    </rPh>
    <rPh sb="13" eb="16">
      <t>チホウゼイ</t>
    </rPh>
    <rPh sb="17" eb="19">
      <t>ハイシ</t>
    </rPh>
    <phoneticPr fontId="5"/>
  </si>
  <si>
    <t>④受取利息（H28.1以降分）・配当金の場合は、源泉所得税のパーセントを入力する必要があります。（画面　Ｃ）</t>
    <rPh sb="1" eb="3">
      <t>ウケトリ</t>
    </rPh>
    <rPh sb="3" eb="5">
      <t>リソク</t>
    </rPh>
    <rPh sb="11" eb="13">
      <t>イコウ</t>
    </rPh>
    <rPh sb="13" eb="14">
      <t>ブン</t>
    </rPh>
    <rPh sb="16" eb="19">
      <t>ハイトウキン</t>
    </rPh>
    <rPh sb="20" eb="22">
      <t>バアイ</t>
    </rPh>
    <rPh sb="24" eb="26">
      <t>ゲンセン</t>
    </rPh>
    <rPh sb="26" eb="29">
      <t>ショトクゼイ</t>
    </rPh>
    <rPh sb="36" eb="38">
      <t>ニュウリョク</t>
    </rPh>
    <rPh sb="40" eb="42">
      <t>ヒツヨウ</t>
    </rPh>
    <rPh sb="49" eb="51">
      <t>ガメン</t>
    </rPh>
    <phoneticPr fontId="5"/>
  </si>
  <si>
    <t>受取利息・上場株式の場合→15％の源泉徴収がされますので「15」と入力します。</t>
    <rPh sb="0" eb="2">
      <t>ウケトリ</t>
    </rPh>
    <rPh sb="2" eb="4">
      <t>リソク</t>
    </rPh>
    <rPh sb="5" eb="7">
      <t>ジョウジョウ</t>
    </rPh>
    <rPh sb="7" eb="9">
      <t>カブシキ</t>
    </rPh>
    <rPh sb="10" eb="12">
      <t>バアイ</t>
    </rPh>
    <rPh sb="17" eb="19">
      <t>ゲンセン</t>
    </rPh>
    <rPh sb="19" eb="21">
      <t>チョウシュウ</t>
    </rPh>
    <rPh sb="33" eb="35">
      <t>ニュウリョク</t>
    </rPh>
    <phoneticPr fontId="5"/>
  </si>
  <si>
    <t>9行目から15行目は欄外に数式がありますので、不要な場合は削除せず行の非表示をしてください。</t>
    <rPh sb="1" eb="3">
      <t>ギョウメ</t>
    </rPh>
    <rPh sb="7" eb="8">
      <t>ギョウ</t>
    </rPh>
    <rPh sb="8" eb="9">
      <t>メ</t>
    </rPh>
    <rPh sb="10" eb="12">
      <t>ランガイ</t>
    </rPh>
    <rPh sb="13" eb="15">
      <t>スウシキ</t>
    </rPh>
    <rPh sb="23" eb="25">
      <t>フヨウ</t>
    </rPh>
    <rPh sb="26" eb="28">
      <t>バアイ</t>
    </rPh>
    <rPh sb="29" eb="31">
      <t>サクジョ</t>
    </rPh>
    <rPh sb="33" eb="34">
      <t>ギョウ</t>
    </rPh>
    <rPh sb="35" eb="38">
      <t>ヒヒョウジ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</si>
</sst>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b/>
      <sz val="18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明朝"/>
      <family val="1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b/>
      <sz val="11"/>
      <name val="明朝"/>
      <family val="1"/>
      <charset val="128"/>
    </font>
    <font>
      <b/>
      <u/>
      <sz val="18"/>
      <name val="明朝"/>
      <family val="1"/>
      <charset val="128"/>
    </font>
    <font>
      <sz val="11"/>
      <color indexed="9"/>
      <name val="明朝"/>
      <family val="1"/>
      <charset val="128"/>
    </font>
    <font>
      <sz val="8"/>
      <color rgb="FFFF0000"/>
      <name val="メイリオ"/>
      <family val="3"/>
      <charset val="128"/>
    </font>
    <font>
      <sz val="11"/>
      <color rgb="FFFF0000"/>
      <name val="明朝"/>
      <family val="1"/>
      <charset val="128"/>
    </font>
    <font>
      <b/>
      <sz val="11"/>
      <color rgb="FFFF0000"/>
      <name val="明朝"/>
      <family val="1"/>
      <charset val="128"/>
    </font>
    <font>
      <b/>
      <sz val="16"/>
      <color rgb="FFFF0000"/>
      <name val="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6">
    <xf numFmtId="0" fontId="0" fillId="0" borderId="0" xfId="0"/>
    <xf numFmtId="0" fontId="2" fillId="2" borderId="0" xfId="2" applyFill="1"/>
    <xf numFmtId="0" fontId="12" fillId="3" borderId="0" xfId="2" applyFont="1" applyFill="1" applyAlignment="1">
      <alignment horizontal="center"/>
    </xf>
    <xf numFmtId="0" fontId="2" fillId="0" borderId="0" xfId="2"/>
    <xf numFmtId="0" fontId="10" fillId="2" borderId="0" xfId="2" applyFont="1" applyFill="1" applyProtection="1"/>
    <xf numFmtId="57" fontId="10" fillId="2" borderId="0" xfId="2" applyNumberFormat="1" applyFont="1" applyFill="1" applyProtection="1"/>
    <xf numFmtId="0" fontId="11" fillId="0" borderId="0" xfId="3" applyFont="1" applyFill="1"/>
    <xf numFmtId="0" fontId="2" fillId="0" borderId="0" xfId="3" applyFill="1"/>
    <xf numFmtId="0" fontId="9" fillId="0" borderId="0" xfId="3" applyFont="1" applyFill="1" applyAlignment="1">
      <alignment horizontal="right"/>
    </xf>
    <xf numFmtId="0" fontId="9" fillId="0" borderId="0" xfId="3" applyFont="1" applyFill="1"/>
    <xf numFmtId="0" fontId="2" fillId="0" borderId="0" xfId="3" applyFill="1" applyAlignment="1">
      <alignment horizontal="right"/>
    </xf>
    <xf numFmtId="57" fontId="2" fillId="0" borderId="0" xfId="3" applyNumberFormat="1" applyFill="1"/>
    <xf numFmtId="38" fontId="2" fillId="0" borderId="8" xfId="1" applyFont="1" applyFill="1" applyBorder="1" applyAlignment="1">
      <alignment horizontal="center"/>
    </xf>
    <xf numFmtId="38" fontId="2" fillId="0" borderId="9" xfId="1" applyFont="1" applyFill="1" applyBorder="1" applyAlignment="1">
      <alignment horizontal="center"/>
    </xf>
    <xf numFmtId="38" fontId="2" fillId="0" borderId="10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38" fontId="2" fillId="0" borderId="12" xfId="1" applyFont="1" applyFill="1" applyBorder="1"/>
    <xf numFmtId="38" fontId="2" fillId="0" borderId="6" xfId="1" applyFont="1" applyFill="1" applyBorder="1"/>
    <xf numFmtId="38" fontId="2" fillId="0" borderId="13" xfId="1" applyFont="1" applyFill="1" applyBorder="1"/>
    <xf numFmtId="38" fontId="2" fillId="0" borderId="14" xfId="1" applyFont="1" applyFill="1" applyBorder="1"/>
    <xf numFmtId="38" fontId="2" fillId="0" borderId="15" xfId="1" applyFont="1" applyFill="1" applyBorder="1" applyAlignment="1">
      <alignment horizontal="center"/>
    </xf>
    <xf numFmtId="38" fontId="2" fillId="0" borderId="16" xfId="1" applyFont="1" applyFill="1" applyBorder="1"/>
    <xf numFmtId="38" fontId="2" fillId="0" borderId="17" xfId="1" applyFont="1" applyFill="1" applyBorder="1"/>
    <xf numFmtId="38" fontId="2" fillId="0" borderId="18" xfId="1" applyFont="1" applyFill="1" applyBorder="1"/>
    <xf numFmtId="0" fontId="2" fillId="0" borderId="0" xfId="3" applyFill="1" applyAlignment="1">
      <alignment horizontal="left"/>
    </xf>
    <xf numFmtId="38" fontId="2" fillId="0" borderId="0" xfId="1" applyFont="1" applyFill="1"/>
    <xf numFmtId="38" fontId="2" fillId="0" borderId="22" xfId="1" applyFont="1" applyFill="1" applyBorder="1"/>
    <xf numFmtId="0" fontId="7" fillId="0" borderId="0" xfId="3" applyFont="1" applyFill="1"/>
    <xf numFmtId="0" fontId="2" fillId="0" borderId="6" xfId="3" applyFont="1" applyFill="1" applyBorder="1"/>
    <xf numFmtId="0" fontId="2" fillId="0" borderId="0" xfId="3" applyFont="1" applyFill="1"/>
    <xf numFmtId="38" fontId="10" fillId="0" borderId="6" xfId="1" applyFont="1" applyFill="1" applyBorder="1"/>
    <xf numFmtId="38" fontId="2" fillId="0" borderId="6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 wrapText="1"/>
    </xf>
    <xf numFmtId="38" fontId="2" fillId="0" borderId="19" xfId="1" applyFont="1" applyFill="1" applyBorder="1"/>
    <xf numFmtId="38" fontId="10" fillId="0" borderId="25" xfId="1" applyFont="1" applyFill="1" applyBorder="1"/>
    <xf numFmtId="38" fontId="2" fillId="0" borderId="6" xfId="1" applyNumberFormat="1" applyFont="1" applyFill="1" applyBorder="1"/>
    <xf numFmtId="0" fontId="8" fillId="0" borderId="6" xfId="3" applyFont="1" applyFill="1" applyBorder="1" applyAlignment="1">
      <alignment horizontal="center"/>
    </xf>
    <xf numFmtId="0" fontId="8" fillId="0" borderId="6" xfId="3" applyFont="1" applyFill="1" applyBorder="1" applyAlignment="1">
      <alignment horizontal="left"/>
    </xf>
    <xf numFmtId="0" fontId="8" fillId="0" borderId="6" xfId="3" applyFont="1" applyFill="1" applyBorder="1"/>
    <xf numFmtId="0" fontId="8" fillId="0" borderId="19" xfId="3" applyFont="1" applyFill="1" applyBorder="1" applyAlignment="1">
      <alignment horizontal="center"/>
    </xf>
    <xf numFmtId="0" fontId="8" fillId="0" borderId="19" xfId="3" applyFont="1" applyFill="1" applyBorder="1" applyAlignment="1">
      <alignment horizontal="left"/>
    </xf>
    <xf numFmtId="0" fontId="8" fillId="0" borderId="19" xfId="3" applyFont="1" applyFill="1" applyBorder="1"/>
    <xf numFmtId="38" fontId="2" fillId="6" borderId="0" xfId="1" applyFont="1" applyFill="1" applyAlignment="1">
      <alignment horizontal="left"/>
    </xf>
    <xf numFmtId="38" fontId="2" fillId="6" borderId="0" xfId="1" applyFont="1" applyFill="1" applyAlignment="1">
      <alignment horizontal="right"/>
    </xf>
    <xf numFmtId="57" fontId="2" fillId="4" borderId="0" xfId="2" applyNumberFormat="1" applyFont="1" applyFill="1" applyProtection="1">
      <protection locked="0"/>
    </xf>
    <xf numFmtId="176" fontId="2" fillId="4" borderId="0" xfId="2" applyNumberFormat="1" applyFont="1" applyFill="1" applyProtection="1">
      <protection locked="0"/>
    </xf>
    <xf numFmtId="176" fontId="2" fillId="4" borderId="0" xfId="2" applyNumberFormat="1" applyFont="1" applyFill="1" applyAlignment="1" applyProtection="1">
      <alignment horizontal="right"/>
      <protection locked="0"/>
    </xf>
    <xf numFmtId="38" fontId="2" fillId="0" borderId="20" xfId="1" applyFont="1" applyFill="1" applyBorder="1" applyAlignment="1"/>
    <xf numFmtId="38" fontId="2" fillId="0" borderId="24" xfId="1" applyFont="1" applyFill="1" applyBorder="1" applyAlignment="1"/>
    <xf numFmtId="0" fontId="2" fillId="0" borderId="0" xfId="3" applyFill="1" applyAlignment="1">
      <alignment horizontal="left" shrinkToFit="1"/>
    </xf>
    <xf numFmtId="0" fontId="8" fillId="0" borderId="6" xfId="3" applyFont="1" applyFill="1" applyBorder="1" applyAlignment="1">
      <alignment horizontal="left" shrinkToFit="1"/>
    </xf>
    <xf numFmtId="0" fontId="8" fillId="0" borderId="19" xfId="3" applyFont="1" applyFill="1" applyBorder="1" applyAlignment="1">
      <alignment horizontal="left" shrinkToFit="1"/>
    </xf>
    <xf numFmtId="0" fontId="8" fillId="0" borderId="6" xfId="3" applyFont="1" applyFill="1" applyBorder="1" applyAlignment="1">
      <alignment horizontal="center" shrinkToFit="1"/>
    </xf>
    <xf numFmtId="0" fontId="13" fillId="0" borderId="0" xfId="3" applyFont="1" applyFill="1" applyAlignment="1">
      <alignment vertical="center" wrapText="1"/>
    </xf>
    <xf numFmtId="0" fontId="2" fillId="5" borderId="0" xfId="3" applyFont="1" applyFill="1"/>
    <xf numFmtId="0" fontId="2" fillId="0" borderId="6" xfId="3" applyFill="1" applyBorder="1" applyAlignment="1">
      <alignment vertical="center"/>
    </xf>
    <xf numFmtId="0" fontId="2" fillId="7" borderId="6" xfId="3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0" fontId="2" fillId="0" borderId="6" xfId="3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/>
    </xf>
    <xf numFmtId="176" fontId="2" fillId="0" borderId="6" xfId="2" applyNumberFormat="1" applyFont="1" applyFill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center"/>
    </xf>
    <xf numFmtId="0" fontId="10" fillId="0" borderId="0" xfId="2" applyFont="1"/>
    <xf numFmtId="0" fontId="14" fillId="0" borderId="0" xfId="2" applyFont="1"/>
    <xf numFmtId="0" fontId="15" fillId="0" borderId="0" xfId="2" applyFont="1"/>
    <xf numFmtId="0" fontId="13" fillId="5" borderId="5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/>
    </xf>
    <xf numFmtId="0" fontId="10" fillId="0" borderId="7" xfId="3" applyFont="1" applyFill="1" applyBorder="1" applyAlignment="1">
      <alignment horizontal="center"/>
    </xf>
    <xf numFmtId="0" fontId="10" fillId="0" borderId="2" xfId="3" applyFont="1" applyFill="1" applyBorder="1" applyAlignment="1">
      <alignment horizontal="center"/>
    </xf>
    <xf numFmtId="0" fontId="10" fillId="0" borderId="26" xfId="3" applyFont="1" applyFill="1" applyBorder="1" applyAlignment="1">
      <alignment horizontal="center"/>
    </xf>
    <xf numFmtId="0" fontId="10" fillId="0" borderId="27" xfId="3" applyFont="1" applyFill="1" applyBorder="1" applyAlignment="1">
      <alignment horizontal="center"/>
    </xf>
    <xf numFmtId="0" fontId="10" fillId="0" borderId="28" xfId="3" applyFont="1" applyFill="1" applyBorder="1" applyAlignment="1">
      <alignment horizontal="center"/>
    </xf>
    <xf numFmtId="38" fontId="2" fillId="0" borderId="23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/>
    </xf>
    <xf numFmtId="38" fontId="2" fillId="0" borderId="19" xfId="1" applyFont="1" applyFill="1" applyBorder="1" applyAlignment="1">
      <alignment horizontal="center" vertical="center"/>
    </xf>
    <xf numFmtId="38" fontId="2" fillId="0" borderId="21" xfId="1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 shrinkToFit="1"/>
    </xf>
    <xf numFmtId="0" fontId="2" fillId="0" borderId="21" xfId="3" applyFont="1" applyFill="1" applyBorder="1" applyAlignment="1">
      <alignment horizontal="center" vertical="center" shrinkToFit="1"/>
    </xf>
    <xf numFmtId="0" fontId="8" fillId="0" borderId="23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2" fillId="0" borderId="19" xfId="3" applyFill="1" applyBorder="1" applyAlignment="1">
      <alignment horizontal="center" vertical="center"/>
    </xf>
    <xf numFmtId="0" fontId="2" fillId="0" borderId="21" xfId="3" applyFill="1" applyBorder="1" applyAlignment="1">
      <alignment horizontal="center" vertical="center"/>
    </xf>
    <xf numFmtId="176" fontId="6" fillId="0" borderId="23" xfId="3" applyNumberFormat="1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3" xfId="3" applyNumberFormat="1" applyFont="1" applyFill="1" applyBorder="1" applyAlignment="1">
      <alignment horizontal="center" vertical="center"/>
    </xf>
    <xf numFmtId="176" fontId="6" fillId="0" borderId="4" xfId="3" applyNumberFormat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wrapText="1"/>
    </xf>
    <xf numFmtId="0" fontId="10" fillId="0" borderId="7" xfId="3" applyFont="1" applyFill="1" applyBorder="1" applyAlignment="1">
      <alignment horizontal="center" wrapText="1"/>
    </xf>
    <xf numFmtId="0" fontId="10" fillId="0" borderId="2" xfId="3" applyFont="1" applyFill="1" applyBorder="1" applyAlignment="1">
      <alignment horizontal="center" wrapText="1"/>
    </xf>
    <xf numFmtId="0" fontId="16" fillId="0" borderId="0" xfId="2" applyFont="1"/>
  </cellXfs>
  <cellStyles count="4">
    <cellStyle name="桁区切り" xfId="1" builtinId="6"/>
    <cellStyle name="標準" xfId="0" builtinId="0"/>
    <cellStyle name="標準_決算２　法人ﾍﾞﾝﾘﾀﾞH12.1(簡易版）" xfId="2"/>
    <cellStyle name="標準_申告審査書2課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7</xdr:row>
      <xdr:rowOff>0</xdr:rowOff>
    </xdr:from>
    <xdr:to>
      <xdr:col>8</xdr:col>
      <xdr:colOff>213081</xdr:colOff>
      <xdr:row>19</xdr:row>
      <xdr:rowOff>142875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04950"/>
          <a:ext cx="6518631" cy="2200275"/>
        </a:xfrm>
        <a:prstGeom prst="rect">
          <a:avLst/>
        </a:prstGeom>
      </xdr:spPr>
    </xdr:pic>
    <xdr:clientData/>
  </xdr:twoCellAnchor>
  <xdr:twoCellAnchor>
    <xdr:from>
      <xdr:col>0</xdr:col>
      <xdr:colOff>657225</xdr:colOff>
      <xdr:row>9</xdr:row>
      <xdr:rowOff>123825</xdr:rowOff>
    </xdr:from>
    <xdr:to>
      <xdr:col>3</xdr:col>
      <xdr:colOff>609600</xdr:colOff>
      <xdr:row>11</xdr:row>
      <xdr:rowOff>76200</xdr:rowOff>
    </xdr:to>
    <xdr:sp macro="" textlink="">
      <xdr:nvSpPr>
        <xdr:cNvPr id="3" name="正方形/長方形 2"/>
        <xdr:cNvSpPr/>
      </xdr:nvSpPr>
      <xdr:spPr bwMode="auto">
        <a:xfrm>
          <a:off x="657225" y="1971675"/>
          <a:ext cx="2124075" cy="295275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628650</xdr:colOff>
      <xdr:row>9</xdr:row>
      <xdr:rowOff>152400</xdr:rowOff>
    </xdr:from>
    <xdr:ext cx="285527" cy="275717"/>
    <xdr:sp macro="" textlink="">
      <xdr:nvSpPr>
        <xdr:cNvPr id="4" name="テキスト ボックス 3"/>
        <xdr:cNvSpPr txBox="1"/>
      </xdr:nvSpPr>
      <xdr:spPr>
        <a:xfrm>
          <a:off x="2800350" y="2000250"/>
          <a:ext cx="28552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Ａ</a:t>
          </a:r>
        </a:p>
      </xdr:txBody>
    </xdr:sp>
    <xdr:clientData/>
  </xdr:oneCellAnchor>
  <xdr:twoCellAnchor>
    <xdr:from>
      <xdr:col>0</xdr:col>
      <xdr:colOff>657225</xdr:colOff>
      <xdr:row>16</xdr:row>
      <xdr:rowOff>133349</xdr:rowOff>
    </xdr:from>
    <xdr:to>
      <xdr:col>3</xdr:col>
      <xdr:colOff>609600</xdr:colOff>
      <xdr:row>19</xdr:row>
      <xdr:rowOff>9524</xdr:rowOff>
    </xdr:to>
    <xdr:sp macro="" textlink="">
      <xdr:nvSpPr>
        <xdr:cNvPr id="5" name="正方形/長方形 4"/>
        <xdr:cNvSpPr/>
      </xdr:nvSpPr>
      <xdr:spPr bwMode="auto">
        <a:xfrm>
          <a:off x="657225" y="3181349"/>
          <a:ext cx="2124075" cy="390525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628650</xdr:colOff>
      <xdr:row>16</xdr:row>
      <xdr:rowOff>114300</xdr:rowOff>
    </xdr:from>
    <xdr:ext cx="285527" cy="275717"/>
    <xdr:sp macro="" textlink="">
      <xdr:nvSpPr>
        <xdr:cNvPr id="6" name="テキスト ボックス 5"/>
        <xdr:cNvSpPr txBox="1"/>
      </xdr:nvSpPr>
      <xdr:spPr>
        <a:xfrm>
          <a:off x="2800350" y="3162300"/>
          <a:ext cx="28552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Ａ</a:t>
          </a:r>
        </a:p>
      </xdr:txBody>
    </xdr:sp>
    <xdr:clientData/>
  </xdr:oneCellAnchor>
  <xdr:twoCellAnchor>
    <xdr:from>
      <xdr:col>7</xdr:col>
      <xdr:colOff>28575</xdr:colOff>
      <xdr:row>9</xdr:row>
      <xdr:rowOff>123825</xdr:rowOff>
    </xdr:from>
    <xdr:to>
      <xdr:col>8</xdr:col>
      <xdr:colOff>19050</xdr:colOff>
      <xdr:row>11</xdr:row>
      <xdr:rowOff>66675</xdr:rowOff>
    </xdr:to>
    <xdr:sp macro="" textlink="">
      <xdr:nvSpPr>
        <xdr:cNvPr id="7" name="正方形/長方形 6"/>
        <xdr:cNvSpPr/>
      </xdr:nvSpPr>
      <xdr:spPr bwMode="auto">
        <a:xfrm>
          <a:off x="5686425" y="1971675"/>
          <a:ext cx="676275" cy="28575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95250</xdr:colOff>
      <xdr:row>9</xdr:row>
      <xdr:rowOff>133350</xdr:rowOff>
    </xdr:from>
    <xdr:ext cx="294889" cy="275717"/>
    <xdr:sp macro="" textlink="">
      <xdr:nvSpPr>
        <xdr:cNvPr id="8" name="テキスト ボックス 7"/>
        <xdr:cNvSpPr txBox="1"/>
      </xdr:nvSpPr>
      <xdr:spPr>
        <a:xfrm>
          <a:off x="6438900" y="1981200"/>
          <a:ext cx="29488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Ｂ</a:t>
          </a:r>
        </a:p>
      </xdr:txBody>
    </xdr:sp>
    <xdr:clientData/>
  </xdr:oneCellAnchor>
  <xdr:twoCellAnchor>
    <xdr:from>
      <xdr:col>7</xdr:col>
      <xdr:colOff>19050</xdr:colOff>
      <xdr:row>16</xdr:row>
      <xdr:rowOff>104774</xdr:rowOff>
    </xdr:from>
    <xdr:to>
      <xdr:col>8</xdr:col>
      <xdr:colOff>9525</xdr:colOff>
      <xdr:row>19</xdr:row>
      <xdr:rowOff>38099</xdr:rowOff>
    </xdr:to>
    <xdr:sp macro="" textlink="">
      <xdr:nvSpPr>
        <xdr:cNvPr id="9" name="正方形/長方形 8"/>
        <xdr:cNvSpPr/>
      </xdr:nvSpPr>
      <xdr:spPr bwMode="auto">
        <a:xfrm>
          <a:off x="5676900" y="3152774"/>
          <a:ext cx="676275" cy="447675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57150</xdr:colOff>
      <xdr:row>17</xdr:row>
      <xdr:rowOff>9525</xdr:rowOff>
    </xdr:from>
    <xdr:ext cx="294889" cy="275717"/>
    <xdr:sp macro="" textlink="">
      <xdr:nvSpPr>
        <xdr:cNvPr id="10" name="テキスト ボックス 9"/>
        <xdr:cNvSpPr txBox="1"/>
      </xdr:nvSpPr>
      <xdr:spPr>
        <a:xfrm>
          <a:off x="6400800" y="3228975"/>
          <a:ext cx="29488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Ｂ</a:t>
          </a:r>
        </a:p>
      </xdr:txBody>
    </xdr:sp>
    <xdr:clientData/>
  </xdr:oneCellAnchor>
  <xdr:twoCellAnchor>
    <xdr:from>
      <xdr:col>0</xdr:col>
      <xdr:colOff>114300</xdr:colOff>
      <xdr:row>16</xdr:row>
      <xdr:rowOff>133350</xdr:rowOff>
    </xdr:from>
    <xdr:to>
      <xdr:col>0</xdr:col>
      <xdr:colOff>666750</xdr:colOff>
      <xdr:row>19</xdr:row>
      <xdr:rowOff>0</xdr:rowOff>
    </xdr:to>
    <xdr:sp macro="" textlink="">
      <xdr:nvSpPr>
        <xdr:cNvPr id="11" name="正方形/長方形 10"/>
        <xdr:cNvSpPr/>
      </xdr:nvSpPr>
      <xdr:spPr bwMode="auto">
        <a:xfrm>
          <a:off x="114300" y="3181350"/>
          <a:ext cx="552450" cy="381000"/>
        </a:xfrm>
        <a:prstGeom prst="rect">
          <a:avLst/>
        </a:prstGeom>
        <a:noFill/>
        <a:ln w="3810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276225</xdr:colOff>
      <xdr:row>15</xdr:row>
      <xdr:rowOff>47625</xdr:rowOff>
    </xdr:from>
    <xdr:ext cx="294889" cy="275717"/>
    <xdr:sp macro="" textlink="">
      <xdr:nvSpPr>
        <xdr:cNvPr id="12" name="テキスト ボックス 11"/>
        <xdr:cNvSpPr txBox="1"/>
      </xdr:nvSpPr>
      <xdr:spPr>
        <a:xfrm>
          <a:off x="276225" y="2924175"/>
          <a:ext cx="29488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b="1">
              <a:solidFill>
                <a:srgbClr val="0070C0"/>
              </a:solidFill>
            </a:rPr>
            <a:t>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3"/>
  <sheetViews>
    <sheetView tabSelected="1" workbookViewId="0">
      <selection activeCell="H4" sqref="H4"/>
    </sheetView>
  </sheetViews>
  <sheetFormatPr defaultRowHeight="13.5"/>
  <cols>
    <col min="1" max="1" width="9" style="3"/>
    <col min="2" max="2" width="3" style="3" customWidth="1"/>
    <col min="3" max="3" width="16.5" style="3" bestFit="1" customWidth="1"/>
    <col min="4" max="4" width="9" style="3"/>
    <col min="5" max="5" width="18.75" style="3" bestFit="1" customWidth="1"/>
    <col min="6" max="16384" width="9" style="3"/>
  </cols>
  <sheetData>
    <row r="1" spans="1:5" ht="20.100000000000001" customHeight="1">
      <c r="A1" s="1"/>
      <c r="B1" s="1"/>
      <c r="C1" s="2" t="s">
        <v>21</v>
      </c>
      <c r="D1" s="1"/>
      <c r="E1" s="64" t="s">
        <v>41</v>
      </c>
    </row>
    <row r="2" spans="1:5" ht="20.100000000000001" customHeight="1">
      <c r="A2" s="4" t="s">
        <v>11</v>
      </c>
      <c r="B2" s="4"/>
      <c r="C2" s="44"/>
      <c r="D2" s="1"/>
      <c r="E2" s="62" t="s">
        <v>42</v>
      </c>
    </row>
    <row r="3" spans="1:5" ht="20.100000000000001" customHeight="1">
      <c r="A3" s="4" t="s">
        <v>22</v>
      </c>
      <c r="B3" s="5"/>
      <c r="C3" s="45"/>
      <c r="D3" s="1"/>
      <c r="E3" s="63">
        <v>42095</v>
      </c>
    </row>
    <row r="4" spans="1:5" ht="20.100000000000001" customHeight="1">
      <c r="A4" s="4" t="s">
        <v>23</v>
      </c>
      <c r="B4" s="5"/>
      <c r="C4" s="46"/>
      <c r="D4" s="1"/>
      <c r="E4" s="63">
        <v>42460</v>
      </c>
    </row>
    <row r="6" spans="1:5">
      <c r="A6" s="65" t="s">
        <v>43</v>
      </c>
    </row>
    <row r="7" spans="1:5">
      <c r="A7" s="65" t="s">
        <v>44</v>
      </c>
    </row>
    <row r="22" spans="1:1">
      <c r="A22" s="3" t="s">
        <v>45</v>
      </c>
    </row>
    <row r="23" spans="1:1">
      <c r="A23" s="3" t="s">
        <v>46</v>
      </c>
    </row>
    <row r="24" spans="1:1">
      <c r="A24" s="3" t="s">
        <v>47</v>
      </c>
    </row>
    <row r="25" spans="1:1">
      <c r="A25" s="3" t="s">
        <v>48</v>
      </c>
    </row>
    <row r="26" spans="1:1">
      <c r="A26" s="66" t="s">
        <v>49</v>
      </c>
    </row>
    <row r="27" spans="1:1">
      <c r="A27" s="66" t="s">
        <v>55</v>
      </c>
    </row>
    <row r="28" spans="1:1">
      <c r="A28" s="3" t="s">
        <v>56</v>
      </c>
    </row>
    <row r="29" spans="1:1">
      <c r="A29" s="66" t="s">
        <v>57</v>
      </c>
    </row>
    <row r="30" spans="1:1">
      <c r="A30" s="66" t="s">
        <v>50</v>
      </c>
    </row>
    <row r="32" spans="1:1">
      <c r="A32" s="67" t="s">
        <v>51</v>
      </c>
    </row>
    <row r="33" spans="1:1" ht="18.75">
      <c r="A33" s="105" t="s">
        <v>58</v>
      </c>
    </row>
  </sheetData>
  <phoneticPr fontId="5"/>
  <printOptions gridLinesSet="0"/>
  <pageMargins left="0.78700000000000003" right="0.78700000000000003" top="0.98399999999999999" bottom="0.98399999999999999" header="0.5" footer="0.5"/>
  <pageSetup paperSize="9" scale="94" orientation="portrait" horizontalDpi="400" verticalDpi="400" r:id="rId1"/>
  <headerFooter alignWithMargins="0">
    <oddHeader>&amp;A</oddHeader>
    <oddFooter>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showZeros="0" zoomScaleNormal="100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A9" sqref="A9:XFD15"/>
    </sheetView>
  </sheetViews>
  <sheetFormatPr defaultRowHeight="13.5"/>
  <cols>
    <col min="1" max="1" width="12.125" style="7" customWidth="1"/>
    <col min="2" max="2" width="3.875" style="7" customWidth="1"/>
    <col min="3" max="3" width="3.625" style="7" customWidth="1"/>
    <col min="4" max="4" width="15.625" style="49" customWidth="1"/>
    <col min="5" max="5" width="8.75" style="24" customWidth="1"/>
    <col min="6" max="6" width="9" style="7"/>
    <col min="7" max="7" width="8.75" style="7" customWidth="1"/>
    <col min="8" max="9" width="11.375" style="25" customWidth="1"/>
    <col min="10" max="10" width="9.75" style="25" bestFit="1" customWidth="1"/>
    <col min="11" max="12" width="9" style="25"/>
    <col min="13" max="13" width="11.375" style="25" customWidth="1"/>
    <col min="14" max="14" width="10.125" style="7" customWidth="1"/>
    <col min="15" max="19" width="10.75" style="7" customWidth="1"/>
    <col min="20" max="16384" width="9" style="7"/>
  </cols>
  <sheetData>
    <row r="1" spans="1:21" ht="21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21" ht="24" customHeight="1">
      <c r="L2" s="43" t="s">
        <v>27</v>
      </c>
      <c r="M2" s="42"/>
    </row>
    <row r="3" spans="1:21" ht="3" hidden="1" customHeight="1"/>
    <row r="4" spans="1:21" ht="18" customHeight="1">
      <c r="F4" s="88" t="s">
        <v>1</v>
      </c>
      <c r="G4" s="90">
        <f>マスター及び使い方!C3</f>
        <v>0</v>
      </c>
      <c r="H4" s="91"/>
      <c r="I4" s="94">
        <f>マスター及び使い方!C2</f>
        <v>0</v>
      </c>
      <c r="J4" s="95"/>
      <c r="K4" s="95"/>
      <c r="L4" s="95"/>
      <c r="M4" s="96"/>
    </row>
    <row r="5" spans="1:21" ht="16.5" customHeight="1">
      <c r="F5" s="89"/>
      <c r="G5" s="92">
        <f>マスター及び使い方!C4</f>
        <v>0</v>
      </c>
      <c r="H5" s="93"/>
      <c r="I5" s="97"/>
      <c r="J5" s="98"/>
      <c r="K5" s="98"/>
      <c r="L5" s="98"/>
      <c r="M5" s="99"/>
    </row>
    <row r="6" spans="1:21" ht="11.25" customHeight="1">
      <c r="A6" s="53"/>
      <c r="J6" s="26"/>
      <c r="K6" s="26"/>
      <c r="L6" s="26"/>
    </row>
    <row r="7" spans="1:21" s="27" customFormat="1" ht="17.25" customHeight="1">
      <c r="A7" s="68" t="s">
        <v>30</v>
      </c>
      <c r="B7" s="84" t="s">
        <v>2</v>
      </c>
      <c r="C7" s="85"/>
      <c r="D7" s="82" t="s">
        <v>3</v>
      </c>
      <c r="E7" s="80" t="s">
        <v>4</v>
      </c>
      <c r="F7" s="80" t="s">
        <v>5</v>
      </c>
      <c r="G7" s="80" t="s">
        <v>6</v>
      </c>
      <c r="H7" s="78" t="s">
        <v>7</v>
      </c>
      <c r="I7" s="75" t="s">
        <v>29</v>
      </c>
      <c r="J7" s="47"/>
      <c r="K7" s="48"/>
      <c r="L7" s="100" t="s">
        <v>28</v>
      </c>
      <c r="M7" s="78" t="s">
        <v>9</v>
      </c>
    </row>
    <row r="8" spans="1:21" s="27" customFormat="1" ht="40.5" customHeight="1">
      <c r="A8" s="68"/>
      <c r="B8" s="86"/>
      <c r="C8" s="87"/>
      <c r="D8" s="83"/>
      <c r="E8" s="81"/>
      <c r="F8" s="81"/>
      <c r="G8" s="81"/>
      <c r="H8" s="79"/>
      <c r="I8" s="76"/>
      <c r="J8" s="31" t="s">
        <v>8</v>
      </c>
      <c r="K8" s="32" t="s">
        <v>24</v>
      </c>
      <c r="L8" s="101"/>
      <c r="M8" s="79"/>
    </row>
    <row r="9" spans="1:21" s="29" customFormat="1" ht="22.5" customHeight="1">
      <c r="B9" s="36"/>
      <c r="C9" s="36"/>
      <c r="D9" s="50"/>
      <c r="E9" s="36"/>
      <c r="F9" s="52"/>
      <c r="G9" s="28"/>
      <c r="H9" s="17">
        <f>I9+L9+M9</f>
        <v>0</v>
      </c>
      <c r="I9" s="17">
        <f t="shared" ref="I9:I14" si="0">IF(M9&lt;$Q$10,ROUNDDOWN(M9/0.8*0.15,0),ROUNDDOWN(M9/0.79685*0.15315,0))</f>
        <v>0</v>
      </c>
      <c r="J9" s="17">
        <f t="shared" ref="J9" si="1">I9-K9</f>
        <v>0</v>
      </c>
      <c r="K9" s="35">
        <f t="shared" ref="K9:K14" si="2">IF(M9&lt;$Q$10,0,ROUND(I9*2.1/102.1,0))</f>
        <v>0</v>
      </c>
      <c r="L9" s="17">
        <f t="shared" ref="L9:L14" si="3">IF(M9&lt;$Q$10,ROUNDDOWN(M9/0.8*0.05,0),ROUNDDOWN(M9/0.79685*0.05,0))</f>
        <v>0</v>
      </c>
      <c r="M9" s="17"/>
      <c r="O9" s="57"/>
      <c r="P9" s="57"/>
      <c r="Q9" s="60" t="s">
        <v>33</v>
      </c>
      <c r="R9" s="60" t="s">
        <v>36</v>
      </c>
      <c r="S9" s="60" t="s">
        <v>37</v>
      </c>
      <c r="T9" s="60" t="s">
        <v>38</v>
      </c>
      <c r="U9" s="61" t="s">
        <v>39</v>
      </c>
    </row>
    <row r="10" spans="1:21" s="29" customFormat="1" ht="22.5" customHeight="1">
      <c r="B10" s="36"/>
      <c r="C10" s="36"/>
      <c r="D10" s="50"/>
      <c r="E10" s="36"/>
      <c r="F10" s="52"/>
      <c r="G10" s="28"/>
      <c r="H10" s="17">
        <f t="shared" ref="H10:H14" si="4">I10+L10+M10</f>
        <v>0</v>
      </c>
      <c r="I10" s="17">
        <f t="shared" si="0"/>
        <v>0</v>
      </c>
      <c r="J10" s="17">
        <f t="shared" ref="J10:J14" si="5">I10-K10</f>
        <v>0</v>
      </c>
      <c r="K10" s="35">
        <f t="shared" si="2"/>
        <v>0</v>
      </c>
      <c r="L10" s="17">
        <f t="shared" si="3"/>
        <v>0</v>
      </c>
      <c r="M10" s="17"/>
      <c r="O10" s="55"/>
      <c r="P10" s="56" t="s">
        <v>31</v>
      </c>
      <c r="Q10" s="56">
        <v>131</v>
      </c>
      <c r="R10" s="59"/>
      <c r="S10" s="59"/>
      <c r="T10" s="58"/>
      <c r="U10" s="58"/>
    </row>
    <row r="11" spans="1:21" s="29" customFormat="1" ht="22.5" customHeight="1">
      <c r="B11" s="36"/>
      <c r="C11" s="36"/>
      <c r="D11" s="50"/>
      <c r="E11" s="36"/>
      <c r="F11" s="52"/>
      <c r="G11" s="28"/>
      <c r="H11" s="17">
        <f t="shared" si="4"/>
        <v>0</v>
      </c>
      <c r="I11" s="17">
        <f t="shared" si="0"/>
        <v>0</v>
      </c>
      <c r="J11" s="17">
        <f t="shared" si="5"/>
        <v>0</v>
      </c>
      <c r="K11" s="35">
        <f t="shared" si="2"/>
        <v>0</v>
      </c>
      <c r="L11" s="17">
        <f t="shared" si="3"/>
        <v>0</v>
      </c>
      <c r="M11" s="17"/>
      <c r="O11" s="58">
        <v>7</v>
      </c>
      <c r="P11" s="57" t="s">
        <v>32</v>
      </c>
      <c r="Q11" s="57">
        <v>325</v>
      </c>
      <c r="R11" s="57">
        <v>7.0000000000000007E-2</v>
      </c>
      <c r="S11" s="57">
        <v>7.1470000000000006E-2</v>
      </c>
      <c r="T11" s="57">
        <v>0.93</v>
      </c>
      <c r="U11" s="57">
        <v>0.92852999999999997</v>
      </c>
    </row>
    <row r="12" spans="1:21" s="29" customFormat="1" ht="22.5" customHeight="1">
      <c r="B12" s="36"/>
      <c r="C12" s="36"/>
      <c r="D12" s="50"/>
      <c r="E12" s="36"/>
      <c r="F12" s="52"/>
      <c r="G12" s="28"/>
      <c r="H12" s="17">
        <f t="shared" si="4"/>
        <v>0</v>
      </c>
      <c r="I12" s="17">
        <f t="shared" si="0"/>
        <v>0</v>
      </c>
      <c r="J12" s="17">
        <f t="shared" si="5"/>
        <v>0</v>
      </c>
      <c r="K12" s="35">
        <f t="shared" si="2"/>
        <v>0</v>
      </c>
      <c r="L12" s="17">
        <f t="shared" si="3"/>
        <v>0</v>
      </c>
      <c r="M12" s="17"/>
      <c r="O12" s="58">
        <v>15</v>
      </c>
      <c r="P12" s="57" t="s">
        <v>34</v>
      </c>
      <c r="Q12" s="57">
        <v>139</v>
      </c>
      <c r="R12" s="57">
        <v>0.15</v>
      </c>
      <c r="S12" s="57">
        <v>0.15315000000000001</v>
      </c>
      <c r="T12" s="57">
        <v>0.85</v>
      </c>
      <c r="U12" s="57">
        <v>0.84684999999999999</v>
      </c>
    </row>
    <row r="13" spans="1:21" s="29" customFormat="1" ht="22.5" customHeight="1">
      <c r="B13" s="36"/>
      <c r="C13" s="36"/>
      <c r="D13" s="50"/>
      <c r="E13" s="36"/>
      <c r="F13" s="52"/>
      <c r="G13" s="28"/>
      <c r="H13" s="17">
        <f t="shared" si="4"/>
        <v>0</v>
      </c>
      <c r="I13" s="17">
        <f t="shared" si="0"/>
        <v>0</v>
      </c>
      <c r="J13" s="17">
        <f t="shared" si="5"/>
        <v>0</v>
      </c>
      <c r="K13" s="35">
        <f t="shared" si="2"/>
        <v>0</v>
      </c>
      <c r="L13" s="17">
        <f t="shared" si="3"/>
        <v>0</v>
      </c>
      <c r="M13" s="17"/>
      <c r="O13" s="58">
        <v>20</v>
      </c>
      <c r="P13" s="57" t="s">
        <v>35</v>
      </c>
      <c r="Q13" s="57">
        <v>98</v>
      </c>
      <c r="R13" s="57">
        <v>0.2</v>
      </c>
      <c r="S13" s="57">
        <v>0.20419999999999999</v>
      </c>
      <c r="T13" s="57">
        <v>0.8</v>
      </c>
      <c r="U13" s="57">
        <v>0.79579999999999995</v>
      </c>
    </row>
    <row r="14" spans="1:21" s="29" customFormat="1" ht="22.5" customHeight="1">
      <c r="B14" s="36"/>
      <c r="C14" s="36"/>
      <c r="D14" s="50"/>
      <c r="E14" s="36"/>
      <c r="F14" s="52"/>
      <c r="G14" s="28"/>
      <c r="H14" s="17">
        <f t="shared" si="4"/>
        <v>0</v>
      </c>
      <c r="I14" s="17">
        <f t="shared" si="0"/>
        <v>0</v>
      </c>
      <c r="J14" s="17">
        <f t="shared" si="5"/>
        <v>0</v>
      </c>
      <c r="K14" s="35">
        <f t="shared" si="2"/>
        <v>0</v>
      </c>
      <c r="L14" s="17">
        <f t="shared" si="3"/>
        <v>0</v>
      </c>
      <c r="M14" s="17"/>
      <c r="O14" s="58"/>
      <c r="P14" s="58"/>
      <c r="Q14" s="57"/>
      <c r="R14" s="57"/>
      <c r="S14" s="57"/>
      <c r="T14" s="57"/>
      <c r="U14" s="57"/>
    </row>
    <row r="15" spans="1:21" s="29" customFormat="1" ht="22.5" customHeight="1">
      <c r="B15" s="69" t="s">
        <v>52</v>
      </c>
      <c r="C15" s="70"/>
      <c r="D15" s="70"/>
      <c r="E15" s="70"/>
      <c r="F15" s="70"/>
      <c r="G15" s="71"/>
      <c r="H15" s="30">
        <f>SUM(H9:H14)</f>
        <v>0</v>
      </c>
      <c r="I15" s="30">
        <f>SUM(I9:I14)</f>
        <v>0</v>
      </c>
      <c r="J15" s="30">
        <f>SUM(J9:J14)</f>
        <v>0</v>
      </c>
      <c r="K15" s="30">
        <f>SUM(K9:K14)</f>
        <v>0</v>
      </c>
      <c r="L15" s="30">
        <f>SUM(L9:L14)</f>
        <v>0</v>
      </c>
      <c r="M15" s="30">
        <f>SUM(M9:M14)</f>
        <v>0</v>
      </c>
      <c r="O15" s="29" t="s">
        <v>40</v>
      </c>
    </row>
    <row r="16" spans="1:21" s="29" customFormat="1" ht="22.5" customHeight="1">
      <c r="A16" s="29">
        <v>15</v>
      </c>
      <c r="B16" s="36"/>
      <c r="C16" s="36"/>
      <c r="D16" s="50"/>
      <c r="E16" s="37"/>
      <c r="F16" s="36"/>
      <c r="G16" s="28"/>
      <c r="H16" s="17">
        <f>I16+M16</f>
        <v>0</v>
      </c>
      <c r="I16" s="17">
        <f>ROUNDDOWN(M16/P16*O16,0)</f>
        <v>0</v>
      </c>
      <c r="J16" s="17">
        <f t="shared" ref="J16:J24" si="6">I16-K16</f>
        <v>0</v>
      </c>
      <c r="K16" s="35">
        <f>IF(M16&gt;=VLOOKUP(A16,$O$11:$U$13,3,FALSE),ROUND(I16*2.1/102.1,0),0)</f>
        <v>0</v>
      </c>
      <c r="L16" s="17"/>
      <c r="M16" s="17"/>
      <c r="O16" s="29">
        <f>IF(M16&lt;VLOOKUP(A16,$O$11:$U$13,3,FALSE),VLOOKUP(A16,$O$11:$U$13,4,FALSE),VLOOKUP(A16,$O$11:$U$13,5,FALSE))</f>
        <v>0.15</v>
      </c>
      <c r="P16" s="29">
        <f>IF(M16&lt;VLOOKUP(A16,$O$11:$U$13,3,FALSE),VLOOKUP(A16,$O$11:$U$13,6,FALSE),VLOOKUP(A16,$O$11:$U$13,7,FALSE))</f>
        <v>0.85</v>
      </c>
    </row>
    <row r="17" spans="1:16" s="29" customFormat="1" ht="22.5" customHeight="1">
      <c r="A17" s="29">
        <v>15</v>
      </c>
      <c r="B17" s="36"/>
      <c r="C17" s="36"/>
      <c r="D17" s="50"/>
      <c r="E17" s="37"/>
      <c r="F17" s="36"/>
      <c r="G17" s="28"/>
      <c r="H17" s="17">
        <f t="shared" ref="H17:H24" si="7">I17+M17</f>
        <v>0</v>
      </c>
      <c r="I17" s="17">
        <f t="shared" ref="I17:I24" si="8">ROUNDDOWN(M17/P17*O17,0)</f>
        <v>0</v>
      </c>
      <c r="J17" s="17">
        <f t="shared" si="6"/>
        <v>0</v>
      </c>
      <c r="K17" s="35">
        <f t="shared" ref="K17:K24" si="9">IF(M17&gt;=VLOOKUP(A17,$O$11:$U$13,3,FALSE),ROUND(I17*2.1/102.1,0),0)</f>
        <v>0</v>
      </c>
      <c r="L17" s="17"/>
      <c r="M17" s="17"/>
      <c r="O17" s="29">
        <f t="shared" ref="O17:O24" si="10">IF(M17&lt;VLOOKUP(A17,$O$11:$U$13,3,FALSE),VLOOKUP(A17,$O$11:$U$13,4,FALSE),VLOOKUP(A17,$O$11:$U$13,5,FALSE))</f>
        <v>0.15</v>
      </c>
      <c r="P17" s="29">
        <f t="shared" ref="P17:P24" si="11">IF(M17&lt;VLOOKUP(A17,$O$11:$U$13,3,FALSE),VLOOKUP(A17,$O$11:$U$13,6,FALSE),VLOOKUP(A17,$O$11:$U$13,7,FALSE))</f>
        <v>0.85</v>
      </c>
    </row>
    <row r="18" spans="1:16" s="29" customFormat="1" ht="22.5" customHeight="1">
      <c r="A18" s="29">
        <v>15</v>
      </c>
      <c r="B18" s="36"/>
      <c r="C18" s="36"/>
      <c r="D18" s="50"/>
      <c r="E18" s="37"/>
      <c r="F18" s="36"/>
      <c r="G18" s="28"/>
      <c r="H18" s="17">
        <f t="shared" si="7"/>
        <v>0</v>
      </c>
      <c r="I18" s="17">
        <f t="shared" si="8"/>
        <v>0</v>
      </c>
      <c r="J18" s="17">
        <f t="shared" si="6"/>
        <v>0</v>
      </c>
      <c r="K18" s="35">
        <f t="shared" si="9"/>
        <v>0</v>
      </c>
      <c r="L18" s="17"/>
      <c r="M18" s="17"/>
      <c r="O18" s="29">
        <f t="shared" si="10"/>
        <v>0.15</v>
      </c>
      <c r="P18" s="29">
        <f t="shared" si="11"/>
        <v>0.85</v>
      </c>
    </row>
    <row r="19" spans="1:16" s="29" customFormat="1" ht="22.5" customHeight="1">
      <c r="A19" s="29">
        <v>15</v>
      </c>
      <c r="B19" s="36"/>
      <c r="C19" s="36"/>
      <c r="D19" s="50"/>
      <c r="E19" s="37"/>
      <c r="F19" s="36"/>
      <c r="G19" s="28"/>
      <c r="H19" s="17">
        <f t="shared" si="7"/>
        <v>0</v>
      </c>
      <c r="I19" s="17">
        <f t="shared" si="8"/>
        <v>0</v>
      </c>
      <c r="J19" s="17">
        <f t="shared" si="6"/>
        <v>0</v>
      </c>
      <c r="K19" s="35">
        <f t="shared" si="9"/>
        <v>0</v>
      </c>
      <c r="L19" s="17"/>
      <c r="M19" s="17"/>
      <c r="O19" s="29">
        <f t="shared" si="10"/>
        <v>0.15</v>
      </c>
      <c r="P19" s="29">
        <f t="shared" si="11"/>
        <v>0.85</v>
      </c>
    </row>
    <row r="20" spans="1:16" s="29" customFormat="1" ht="22.5" customHeight="1">
      <c r="A20" s="29">
        <v>15</v>
      </c>
      <c r="B20" s="36"/>
      <c r="C20" s="36"/>
      <c r="D20" s="50"/>
      <c r="E20" s="37"/>
      <c r="F20" s="36"/>
      <c r="G20" s="28"/>
      <c r="H20" s="17">
        <f t="shared" si="7"/>
        <v>0</v>
      </c>
      <c r="I20" s="17">
        <f t="shared" si="8"/>
        <v>0</v>
      </c>
      <c r="J20" s="17">
        <f t="shared" si="6"/>
        <v>0</v>
      </c>
      <c r="K20" s="35">
        <f t="shared" si="9"/>
        <v>0</v>
      </c>
      <c r="L20" s="17"/>
      <c r="M20" s="17"/>
      <c r="O20" s="29">
        <f t="shared" si="10"/>
        <v>0.15</v>
      </c>
      <c r="P20" s="29">
        <f t="shared" si="11"/>
        <v>0.85</v>
      </c>
    </row>
    <row r="21" spans="1:16" s="29" customFormat="1" ht="22.5" customHeight="1">
      <c r="A21" s="29">
        <v>15</v>
      </c>
      <c r="B21" s="36"/>
      <c r="C21" s="36"/>
      <c r="D21" s="50"/>
      <c r="E21" s="37"/>
      <c r="F21" s="36"/>
      <c r="G21" s="28"/>
      <c r="H21" s="17">
        <f t="shared" si="7"/>
        <v>0</v>
      </c>
      <c r="I21" s="17">
        <f t="shared" si="8"/>
        <v>0</v>
      </c>
      <c r="J21" s="17">
        <f t="shared" si="6"/>
        <v>0</v>
      </c>
      <c r="K21" s="35">
        <f t="shared" si="9"/>
        <v>0</v>
      </c>
      <c r="L21" s="17"/>
      <c r="M21" s="17"/>
      <c r="O21" s="29">
        <f t="shared" si="10"/>
        <v>0.15</v>
      </c>
      <c r="P21" s="29">
        <f t="shared" si="11"/>
        <v>0.85</v>
      </c>
    </row>
    <row r="22" spans="1:16" s="29" customFormat="1" ht="22.5" customHeight="1">
      <c r="A22" s="29">
        <v>15</v>
      </c>
      <c r="B22" s="36"/>
      <c r="C22" s="36"/>
      <c r="D22" s="50"/>
      <c r="E22" s="37"/>
      <c r="F22" s="36"/>
      <c r="G22" s="28"/>
      <c r="H22" s="17">
        <f t="shared" si="7"/>
        <v>0</v>
      </c>
      <c r="I22" s="17">
        <f t="shared" si="8"/>
        <v>0</v>
      </c>
      <c r="J22" s="17">
        <f t="shared" si="6"/>
        <v>0</v>
      </c>
      <c r="K22" s="35">
        <f t="shared" si="9"/>
        <v>0</v>
      </c>
      <c r="L22" s="17"/>
      <c r="M22" s="17"/>
      <c r="O22" s="29">
        <f t="shared" si="10"/>
        <v>0.15</v>
      </c>
      <c r="P22" s="29">
        <f t="shared" si="11"/>
        <v>0.85</v>
      </c>
    </row>
    <row r="23" spans="1:16" s="29" customFormat="1" ht="22.5" customHeight="1">
      <c r="A23" s="29">
        <v>15</v>
      </c>
      <c r="B23" s="36"/>
      <c r="C23" s="36"/>
      <c r="D23" s="50"/>
      <c r="E23" s="37"/>
      <c r="F23" s="36"/>
      <c r="G23" s="28"/>
      <c r="H23" s="17">
        <f t="shared" si="7"/>
        <v>0</v>
      </c>
      <c r="I23" s="17">
        <f t="shared" si="8"/>
        <v>0</v>
      </c>
      <c r="J23" s="17">
        <f t="shared" si="6"/>
        <v>0</v>
      </c>
      <c r="K23" s="35">
        <f t="shared" si="9"/>
        <v>0</v>
      </c>
      <c r="L23" s="17"/>
      <c r="M23" s="17"/>
      <c r="O23" s="29">
        <f t="shared" si="10"/>
        <v>0.15</v>
      </c>
      <c r="P23" s="29">
        <f t="shared" si="11"/>
        <v>0.85</v>
      </c>
    </row>
    <row r="24" spans="1:16" s="29" customFormat="1" ht="22.5" customHeight="1">
      <c r="A24" s="29">
        <v>15</v>
      </c>
      <c r="B24" s="36"/>
      <c r="C24" s="36"/>
      <c r="D24" s="50"/>
      <c r="E24" s="37"/>
      <c r="F24" s="36"/>
      <c r="G24" s="28"/>
      <c r="H24" s="17">
        <f t="shared" si="7"/>
        <v>0</v>
      </c>
      <c r="I24" s="17">
        <f t="shared" si="8"/>
        <v>0</v>
      </c>
      <c r="J24" s="17">
        <f t="shared" si="6"/>
        <v>0</v>
      </c>
      <c r="K24" s="35">
        <f t="shared" si="9"/>
        <v>0</v>
      </c>
      <c r="L24" s="17"/>
      <c r="M24" s="17"/>
      <c r="O24" s="29">
        <f t="shared" si="10"/>
        <v>0.15</v>
      </c>
      <c r="P24" s="29">
        <f t="shared" si="11"/>
        <v>0.85</v>
      </c>
    </row>
    <row r="25" spans="1:16" s="29" customFormat="1" ht="22.5" customHeight="1">
      <c r="B25" s="69" t="s">
        <v>53</v>
      </c>
      <c r="C25" s="70"/>
      <c r="D25" s="70"/>
      <c r="E25" s="70"/>
      <c r="F25" s="70"/>
      <c r="G25" s="71"/>
      <c r="H25" s="30">
        <f>SUM(H16:H24)</f>
        <v>0</v>
      </c>
      <c r="I25" s="30">
        <f t="shared" ref="I25:M25" si="12">SUM(I16:I24)</f>
        <v>0</v>
      </c>
      <c r="J25" s="30">
        <f t="shared" si="12"/>
        <v>0</v>
      </c>
      <c r="K25" s="30">
        <f t="shared" si="12"/>
        <v>0</v>
      </c>
      <c r="L25" s="30">
        <f t="shared" si="12"/>
        <v>0</v>
      </c>
      <c r="M25" s="30">
        <f t="shared" si="12"/>
        <v>0</v>
      </c>
    </row>
    <row r="26" spans="1:16" s="29" customFormat="1" ht="22.5" customHeight="1">
      <c r="B26" s="102" t="s">
        <v>54</v>
      </c>
      <c r="C26" s="103"/>
      <c r="D26" s="103"/>
      <c r="E26" s="103"/>
      <c r="F26" s="103"/>
      <c r="G26" s="104"/>
      <c r="H26" s="30">
        <f>SUM(H25,H15)</f>
        <v>0</v>
      </c>
      <c r="I26" s="30">
        <f t="shared" ref="I26:M26" si="13">SUM(I25,I15)</f>
        <v>0</v>
      </c>
      <c r="J26" s="30">
        <f t="shared" si="13"/>
        <v>0</v>
      </c>
      <c r="K26" s="30">
        <f t="shared" si="13"/>
        <v>0</v>
      </c>
      <c r="L26" s="30">
        <f t="shared" si="13"/>
        <v>0</v>
      </c>
      <c r="M26" s="30">
        <f t="shared" si="13"/>
        <v>0</v>
      </c>
    </row>
    <row r="27" spans="1:16" s="29" customFormat="1" ht="22.5" customHeight="1">
      <c r="A27" s="54">
        <v>15</v>
      </c>
      <c r="B27" s="36"/>
      <c r="C27" s="36"/>
      <c r="D27" s="50"/>
      <c r="E27" s="37"/>
      <c r="F27" s="36"/>
      <c r="G27" s="28"/>
      <c r="H27" s="17">
        <f>I27+M27</f>
        <v>0</v>
      </c>
      <c r="I27" s="17">
        <f>ROUNDDOWN(M27/P27*O27,0)</f>
        <v>0</v>
      </c>
      <c r="J27" s="17">
        <f t="shared" ref="J27" si="14">I27-K27</f>
        <v>0</v>
      </c>
      <c r="K27" s="35">
        <f>IF(M27&gt;=VLOOKUP(A27,$O$11:$U$13,3,FALSE),ROUND(I27*2.1/102.1,0),0)</f>
        <v>0</v>
      </c>
      <c r="L27" s="17"/>
      <c r="M27" s="17"/>
      <c r="O27" s="29">
        <f>IF(M27&lt;VLOOKUP(A27,$O$11:$U$13,3,FALSE),VLOOKUP(A27,$O$11:$U$13,4,FALSE),VLOOKUP(A27,$O$11:$U$13,5,FALSE))</f>
        <v>0.15</v>
      </c>
      <c r="P27" s="29">
        <f>IF(M27&lt;VLOOKUP(A27,$O$11:$U$13,3,FALSE),VLOOKUP(A27,$O$11:$U$13,6,FALSE),VLOOKUP(A27,$O$11:$U$13,7,FALSE))</f>
        <v>0.85</v>
      </c>
    </row>
    <row r="28" spans="1:16" s="29" customFormat="1" ht="22.5" customHeight="1">
      <c r="A28" s="54">
        <v>15</v>
      </c>
      <c r="B28" s="36"/>
      <c r="C28" s="36"/>
      <c r="D28" s="50"/>
      <c r="E28" s="37"/>
      <c r="F28" s="36"/>
      <c r="G28" s="28"/>
      <c r="H28" s="17">
        <f t="shared" ref="H28:H35" si="15">I28+M28</f>
        <v>0</v>
      </c>
      <c r="I28" s="17">
        <f t="shared" ref="I28:I35" si="16">ROUNDDOWN(M28/P28*O28,0)</f>
        <v>0</v>
      </c>
      <c r="J28" s="17">
        <f t="shared" ref="J28:J35" si="17">I28-K28</f>
        <v>0</v>
      </c>
      <c r="K28" s="35">
        <f t="shared" ref="K28:K35" si="18">IF(M28&gt;=VLOOKUP(A28,$O$11:$U$13,3,FALSE),ROUND(I28*2.1/102.1,0),0)</f>
        <v>0</v>
      </c>
      <c r="L28" s="17"/>
      <c r="M28" s="17"/>
      <c r="O28" s="29">
        <f t="shared" ref="O28:O35" si="19">IF(M28&lt;VLOOKUP(A28,$O$11:$U$13,3,FALSE),VLOOKUP(A28,$O$11:$U$13,4,FALSE),VLOOKUP(A28,$O$11:$U$13,5,FALSE))</f>
        <v>0.15</v>
      </c>
      <c r="P28" s="29">
        <f t="shared" ref="P28:P35" si="20">IF(M28&lt;VLOOKUP(A28,$O$11:$U$13,3,FALSE),VLOOKUP(A28,$O$11:$U$13,6,FALSE),VLOOKUP(A28,$O$11:$U$13,7,FALSE))</f>
        <v>0.85</v>
      </c>
    </row>
    <row r="29" spans="1:16" s="29" customFormat="1" ht="22.5" customHeight="1">
      <c r="A29" s="54">
        <v>15</v>
      </c>
      <c r="B29" s="36"/>
      <c r="C29" s="36"/>
      <c r="D29" s="50"/>
      <c r="E29" s="37"/>
      <c r="F29" s="36"/>
      <c r="G29" s="28"/>
      <c r="H29" s="17">
        <f t="shared" si="15"/>
        <v>0</v>
      </c>
      <c r="I29" s="17">
        <f t="shared" si="16"/>
        <v>0</v>
      </c>
      <c r="J29" s="17">
        <f t="shared" si="17"/>
        <v>0</v>
      </c>
      <c r="K29" s="35">
        <f t="shared" si="18"/>
        <v>0</v>
      </c>
      <c r="L29" s="17"/>
      <c r="M29" s="17"/>
      <c r="O29" s="29">
        <f t="shared" si="19"/>
        <v>0.15</v>
      </c>
      <c r="P29" s="29">
        <f t="shared" si="20"/>
        <v>0.85</v>
      </c>
    </row>
    <row r="30" spans="1:16" s="29" customFormat="1" ht="22.5" customHeight="1">
      <c r="A30" s="54">
        <v>15</v>
      </c>
      <c r="B30" s="36"/>
      <c r="C30" s="36"/>
      <c r="D30" s="50"/>
      <c r="E30" s="37"/>
      <c r="F30" s="36"/>
      <c r="G30" s="28"/>
      <c r="H30" s="17">
        <f t="shared" si="15"/>
        <v>0</v>
      </c>
      <c r="I30" s="17">
        <f t="shared" si="16"/>
        <v>0</v>
      </c>
      <c r="J30" s="17">
        <f t="shared" si="17"/>
        <v>0</v>
      </c>
      <c r="K30" s="35">
        <f t="shared" si="18"/>
        <v>0</v>
      </c>
      <c r="L30" s="17"/>
      <c r="M30" s="17"/>
      <c r="O30" s="29">
        <f t="shared" si="19"/>
        <v>0.15</v>
      </c>
      <c r="P30" s="29">
        <f t="shared" si="20"/>
        <v>0.85</v>
      </c>
    </row>
    <row r="31" spans="1:16" s="29" customFormat="1" ht="22.5" customHeight="1">
      <c r="A31" s="54">
        <v>15</v>
      </c>
      <c r="B31" s="36"/>
      <c r="C31" s="36"/>
      <c r="D31" s="50"/>
      <c r="E31" s="37"/>
      <c r="F31" s="36"/>
      <c r="G31" s="28"/>
      <c r="H31" s="17">
        <f t="shared" si="15"/>
        <v>0</v>
      </c>
      <c r="I31" s="17">
        <f t="shared" si="16"/>
        <v>0</v>
      </c>
      <c r="J31" s="17">
        <f t="shared" si="17"/>
        <v>0</v>
      </c>
      <c r="K31" s="35">
        <f t="shared" si="18"/>
        <v>0</v>
      </c>
      <c r="L31" s="17"/>
      <c r="M31" s="17"/>
      <c r="O31" s="29">
        <f t="shared" si="19"/>
        <v>0.15</v>
      </c>
      <c r="P31" s="29">
        <f t="shared" si="20"/>
        <v>0.85</v>
      </c>
    </row>
    <row r="32" spans="1:16" s="29" customFormat="1" ht="22.5" customHeight="1">
      <c r="A32" s="54">
        <v>15</v>
      </c>
      <c r="B32" s="36"/>
      <c r="C32" s="36"/>
      <c r="D32" s="50"/>
      <c r="E32" s="37"/>
      <c r="F32" s="36"/>
      <c r="G32" s="28"/>
      <c r="H32" s="17">
        <f t="shared" si="15"/>
        <v>0</v>
      </c>
      <c r="I32" s="17">
        <f t="shared" si="16"/>
        <v>0</v>
      </c>
      <c r="J32" s="17">
        <f t="shared" si="17"/>
        <v>0</v>
      </c>
      <c r="K32" s="35">
        <f t="shared" si="18"/>
        <v>0</v>
      </c>
      <c r="L32" s="17"/>
      <c r="M32" s="17"/>
      <c r="O32" s="29">
        <f t="shared" si="19"/>
        <v>0.15</v>
      </c>
      <c r="P32" s="29">
        <f t="shared" si="20"/>
        <v>0.85</v>
      </c>
    </row>
    <row r="33" spans="1:16" s="29" customFormat="1" ht="22.5" customHeight="1">
      <c r="A33" s="54">
        <v>15</v>
      </c>
      <c r="B33" s="36"/>
      <c r="C33" s="36"/>
      <c r="D33" s="50"/>
      <c r="E33" s="37"/>
      <c r="F33" s="36"/>
      <c r="G33" s="28"/>
      <c r="H33" s="17">
        <f t="shared" si="15"/>
        <v>0</v>
      </c>
      <c r="I33" s="17">
        <f t="shared" si="16"/>
        <v>0</v>
      </c>
      <c r="J33" s="17">
        <f t="shared" si="17"/>
        <v>0</v>
      </c>
      <c r="K33" s="35">
        <f t="shared" si="18"/>
        <v>0</v>
      </c>
      <c r="L33" s="17"/>
      <c r="M33" s="17"/>
      <c r="O33" s="29">
        <f t="shared" si="19"/>
        <v>0.15</v>
      </c>
      <c r="P33" s="29">
        <f t="shared" si="20"/>
        <v>0.85</v>
      </c>
    </row>
    <row r="34" spans="1:16" s="29" customFormat="1" ht="22.5" customHeight="1">
      <c r="A34" s="54">
        <v>15</v>
      </c>
      <c r="B34" s="36"/>
      <c r="C34" s="36"/>
      <c r="D34" s="50"/>
      <c r="E34" s="37"/>
      <c r="F34" s="36"/>
      <c r="G34" s="28"/>
      <c r="H34" s="17">
        <f t="shared" si="15"/>
        <v>0</v>
      </c>
      <c r="I34" s="17">
        <f t="shared" si="16"/>
        <v>0</v>
      </c>
      <c r="J34" s="17">
        <f t="shared" si="17"/>
        <v>0</v>
      </c>
      <c r="K34" s="35">
        <f t="shared" si="18"/>
        <v>0</v>
      </c>
      <c r="L34" s="17"/>
      <c r="M34" s="17"/>
      <c r="O34" s="29">
        <f t="shared" si="19"/>
        <v>0.15</v>
      </c>
      <c r="P34" s="29">
        <f t="shared" si="20"/>
        <v>0.85</v>
      </c>
    </row>
    <row r="35" spans="1:16" s="29" customFormat="1" ht="22.5" customHeight="1">
      <c r="A35" s="54">
        <v>15</v>
      </c>
      <c r="B35" s="36"/>
      <c r="C35" s="36"/>
      <c r="D35" s="50"/>
      <c r="E35" s="37"/>
      <c r="F35" s="36"/>
      <c r="G35" s="28"/>
      <c r="H35" s="17">
        <f t="shared" si="15"/>
        <v>0</v>
      </c>
      <c r="I35" s="17">
        <f t="shared" si="16"/>
        <v>0</v>
      </c>
      <c r="J35" s="17">
        <f t="shared" si="17"/>
        <v>0</v>
      </c>
      <c r="K35" s="35">
        <f t="shared" si="18"/>
        <v>0</v>
      </c>
      <c r="L35" s="17"/>
      <c r="M35" s="17"/>
      <c r="O35" s="29">
        <f t="shared" si="19"/>
        <v>0.15</v>
      </c>
      <c r="P35" s="29">
        <f t="shared" si="20"/>
        <v>0.85</v>
      </c>
    </row>
    <row r="36" spans="1:16" s="29" customFormat="1" ht="22.5" customHeight="1">
      <c r="B36" s="69" t="s">
        <v>26</v>
      </c>
      <c r="C36" s="70"/>
      <c r="D36" s="70"/>
      <c r="E36" s="70"/>
      <c r="F36" s="70"/>
      <c r="G36" s="71"/>
      <c r="H36" s="30">
        <f>SUM(H27:H35)</f>
        <v>0</v>
      </c>
      <c r="I36" s="30">
        <f t="shared" ref="I36:M36" si="21">SUM(I27:I35)</f>
        <v>0</v>
      </c>
      <c r="J36" s="30">
        <f t="shared" si="21"/>
        <v>0</v>
      </c>
      <c r="K36" s="30">
        <f t="shared" si="21"/>
        <v>0</v>
      </c>
      <c r="L36" s="30">
        <f t="shared" si="21"/>
        <v>0</v>
      </c>
      <c r="M36" s="30">
        <f t="shared" si="21"/>
        <v>0</v>
      </c>
    </row>
    <row r="37" spans="1:16" s="29" customFormat="1" ht="22.5" customHeight="1">
      <c r="B37" s="36"/>
      <c r="C37" s="36"/>
      <c r="D37" s="50"/>
      <c r="E37" s="37"/>
      <c r="F37" s="38"/>
      <c r="G37" s="38"/>
      <c r="H37" s="17"/>
      <c r="I37" s="17"/>
      <c r="J37" s="17"/>
      <c r="K37" s="17"/>
      <c r="L37" s="17"/>
      <c r="M37" s="17"/>
    </row>
    <row r="38" spans="1:16" s="29" customFormat="1" ht="22.5" customHeight="1">
      <c r="B38" s="36"/>
      <c r="C38" s="36"/>
      <c r="D38" s="50"/>
      <c r="E38" s="37"/>
      <c r="F38" s="38"/>
      <c r="G38" s="38"/>
      <c r="H38" s="17"/>
      <c r="I38" s="17"/>
      <c r="J38" s="17"/>
      <c r="K38" s="17"/>
      <c r="L38" s="17"/>
      <c r="M38" s="17"/>
    </row>
    <row r="39" spans="1:16" s="29" customFormat="1" ht="22.5" customHeight="1">
      <c r="B39" s="36"/>
      <c r="C39" s="36"/>
      <c r="D39" s="50"/>
      <c r="E39" s="37"/>
      <c r="F39" s="38"/>
      <c r="G39" s="38"/>
      <c r="H39" s="17"/>
      <c r="I39" s="17"/>
      <c r="J39" s="17"/>
      <c r="K39" s="17"/>
      <c r="L39" s="17"/>
      <c r="M39" s="17"/>
    </row>
    <row r="40" spans="1:16" s="29" customFormat="1" ht="22.5" customHeight="1">
      <c r="B40" s="36"/>
      <c r="C40" s="36"/>
      <c r="D40" s="50"/>
      <c r="E40" s="37"/>
      <c r="F40" s="38"/>
      <c r="G40" s="38"/>
      <c r="H40" s="17"/>
      <c r="I40" s="17"/>
      <c r="J40" s="17"/>
      <c r="K40" s="17"/>
      <c r="L40" s="17"/>
      <c r="M40" s="17"/>
    </row>
    <row r="41" spans="1:16" s="29" customFormat="1" ht="22.5" customHeight="1">
      <c r="B41" s="36"/>
      <c r="C41" s="36"/>
      <c r="D41" s="50"/>
      <c r="E41" s="37"/>
      <c r="F41" s="38"/>
      <c r="G41" s="38"/>
      <c r="H41" s="17"/>
      <c r="I41" s="17"/>
      <c r="J41" s="17"/>
      <c r="K41" s="17"/>
      <c r="L41" s="17"/>
      <c r="M41" s="17"/>
    </row>
    <row r="42" spans="1:16" s="29" customFormat="1" ht="22.5" customHeight="1">
      <c r="B42" s="36"/>
      <c r="C42" s="36"/>
      <c r="D42" s="50"/>
      <c r="E42" s="37"/>
      <c r="F42" s="38"/>
      <c r="G42" s="38"/>
      <c r="H42" s="17"/>
      <c r="I42" s="17"/>
      <c r="J42" s="17"/>
      <c r="K42" s="17"/>
      <c r="L42" s="17"/>
      <c r="M42" s="17"/>
    </row>
    <row r="43" spans="1:16" s="29" customFormat="1" ht="22.5" customHeight="1" thickBot="1">
      <c r="B43" s="39"/>
      <c r="C43" s="39"/>
      <c r="D43" s="51"/>
      <c r="E43" s="40"/>
      <c r="F43" s="41"/>
      <c r="G43" s="41"/>
      <c r="H43" s="33"/>
      <c r="I43" s="33"/>
      <c r="J43" s="33"/>
      <c r="K43" s="33"/>
      <c r="L43" s="33"/>
      <c r="M43" s="33"/>
    </row>
    <row r="44" spans="1:16" s="29" customFormat="1" ht="34.5" customHeight="1" thickTop="1">
      <c r="B44" s="72" t="s">
        <v>25</v>
      </c>
      <c r="C44" s="73"/>
      <c r="D44" s="73"/>
      <c r="E44" s="73"/>
      <c r="F44" s="73"/>
      <c r="G44" s="74"/>
      <c r="H44" s="34">
        <f>H26+H36</f>
        <v>0</v>
      </c>
      <c r="I44" s="34">
        <f t="shared" ref="I44:M44" si="22">I26+I36</f>
        <v>0</v>
      </c>
      <c r="J44" s="34">
        <f t="shared" si="22"/>
        <v>0</v>
      </c>
      <c r="K44" s="34">
        <f t="shared" si="22"/>
        <v>0</v>
      </c>
      <c r="L44" s="34">
        <f t="shared" si="22"/>
        <v>0</v>
      </c>
      <c r="M44" s="34">
        <f t="shared" si="22"/>
        <v>0</v>
      </c>
    </row>
  </sheetData>
  <mergeCells count="20">
    <mergeCell ref="B1:M1"/>
    <mergeCell ref="M7:M8"/>
    <mergeCell ref="H7:H8"/>
    <mergeCell ref="G7:G8"/>
    <mergeCell ref="F7:F8"/>
    <mergeCell ref="E7:E8"/>
    <mergeCell ref="D7:D8"/>
    <mergeCell ref="B7:C8"/>
    <mergeCell ref="F4:F5"/>
    <mergeCell ref="G4:H4"/>
    <mergeCell ref="G5:H5"/>
    <mergeCell ref="I4:M5"/>
    <mergeCell ref="L7:L8"/>
    <mergeCell ref="A7:A8"/>
    <mergeCell ref="B15:G15"/>
    <mergeCell ref="B44:G44"/>
    <mergeCell ref="B36:G36"/>
    <mergeCell ref="I7:I8"/>
    <mergeCell ref="B25:G25"/>
    <mergeCell ref="B26:G26"/>
  </mergeCells>
  <phoneticPr fontId="3"/>
  <pageMargins left="0.55000000000000004" right="0.43307086614173229" top="0.65" bottom="0.41" header="0.36" footer="0.19"/>
  <pageSetup paperSize="9" scale="84" fitToHeight="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activeCell="J1" sqref="J1"/>
    </sheetView>
  </sheetViews>
  <sheetFormatPr defaultRowHeight="13.5"/>
  <cols>
    <col min="1" max="1" width="11.5" style="7" customWidth="1"/>
    <col min="2" max="4" width="10.25" style="7" customWidth="1"/>
    <col min="5" max="5" width="9.75" style="7" customWidth="1"/>
    <col min="6" max="6" width="9" style="7"/>
    <col min="7" max="8" width="10.25" style="7" customWidth="1"/>
    <col min="9" max="9" width="13.625" style="7" customWidth="1"/>
    <col min="10" max="10" width="11.875" style="7" customWidth="1"/>
    <col min="11" max="11" width="12.5" style="7" customWidth="1"/>
    <col min="12" max="12" width="9.5" style="7" customWidth="1"/>
    <col min="13" max="13" width="10.25" style="7" customWidth="1"/>
    <col min="14" max="16384" width="9" style="7"/>
  </cols>
  <sheetData>
    <row r="1" spans="1:13" ht="21">
      <c r="A1" s="6" t="s">
        <v>10</v>
      </c>
      <c r="I1" s="8" t="s">
        <v>11</v>
      </c>
      <c r="J1" s="9">
        <f>マスター及び使い方!C2</f>
        <v>0</v>
      </c>
      <c r="K1" s="10"/>
      <c r="L1" s="11"/>
    </row>
    <row r="2" spans="1:13" ht="14.25" thickBot="1">
      <c r="L2" s="11">
        <f>マスター及び使い方!C4</f>
        <v>0</v>
      </c>
    </row>
    <row r="3" spans="1:13" ht="21" customHeight="1">
      <c r="A3" s="12" t="s">
        <v>12</v>
      </c>
      <c r="B3" s="13" t="s">
        <v>13</v>
      </c>
      <c r="C3" s="13" t="s">
        <v>14</v>
      </c>
      <c r="D3" s="13" t="s">
        <v>15</v>
      </c>
      <c r="E3" s="13"/>
      <c r="F3" s="13"/>
      <c r="G3" s="13" t="s">
        <v>16</v>
      </c>
      <c r="H3" s="14" t="s">
        <v>17</v>
      </c>
      <c r="I3" s="13" t="s">
        <v>18</v>
      </c>
      <c r="J3" s="13" t="s">
        <v>19</v>
      </c>
      <c r="K3" s="13"/>
      <c r="L3" s="13" t="s">
        <v>16</v>
      </c>
      <c r="M3" s="15" t="s">
        <v>20</v>
      </c>
    </row>
    <row r="4" spans="1:13" ht="21" customHeight="1">
      <c r="A4" s="16"/>
      <c r="B4" s="17"/>
      <c r="C4" s="17"/>
      <c r="D4" s="17"/>
      <c r="E4" s="17"/>
      <c r="F4" s="17"/>
      <c r="G4" s="17">
        <f>SUM(B4:F4)</f>
        <v>0</v>
      </c>
      <c r="H4" s="18"/>
      <c r="I4" s="17"/>
      <c r="J4" s="17"/>
      <c r="K4" s="17"/>
      <c r="L4" s="17">
        <f>SUM(H4:K4)</f>
        <v>0</v>
      </c>
      <c r="M4" s="19">
        <f>MIN(L4,G4)</f>
        <v>0</v>
      </c>
    </row>
    <row r="5" spans="1:13" ht="21" customHeight="1">
      <c r="A5" s="16"/>
      <c r="B5" s="17"/>
      <c r="C5" s="17"/>
      <c r="D5" s="17"/>
      <c r="E5" s="17"/>
      <c r="F5" s="17"/>
      <c r="G5" s="17">
        <f>SUM(B5:F5)</f>
        <v>0</v>
      </c>
      <c r="H5" s="18"/>
      <c r="I5" s="17"/>
      <c r="J5" s="17"/>
      <c r="K5" s="17"/>
      <c r="L5" s="17">
        <f t="shared" ref="L5:L22" si="0">SUM(H5:K5)</f>
        <v>0</v>
      </c>
      <c r="M5" s="19">
        <f>MIN(L5,G5)</f>
        <v>0</v>
      </c>
    </row>
    <row r="6" spans="1:13" ht="21" customHeight="1">
      <c r="A6" s="16"/>
      <c r="B6" s="17"/>
      <c r="C6" s="17"/>
      <c r="D6" s="17"/>
      <c r="E6" s="17"/>
      <c r="F6" s="17"/>
      <c r="G6" s="17">
        <f>SUM(B6:F6)</f>
        <v>0</v>
      </c>
      <c r="H6" s="18"/>
      <c r="I6" s="17"/>
      <c r="J6" s="17"/>
      <c r="K6" s="17"/>
      <c r="L6" s="17">
        <f t="shared" si="0"/>
        <v>0</v>
      </c>
      <c r="M6" s="19">
        <f>MIN(L6,G6)</f>
        <v>0</v>
      </c>
    </row>
    <row r="7" spans="1:13" ht="21" customHeight="1">
      <c r="A7" s="16"/>
      <c r="B7" s="17"/>
      <c r="C7" s="17"/>
      <c r="D7" s="17"/>
      <c r="E7" s="17"/>
      <c r="F7" s="17"/>
      <c r="G7" s="17">
        <f>SUM(B7:F7)</f>
        <v>0</v>
      </c>
      <c r="H7" s="18"/>
      <c r="I7" s="17"/>
      <c r="J7" s="17"/>
      <c r="K7" s="17"/>
      <c r="L7" s="17">
        <f t="shared" si="0"/>
        <v>0</v>
      </c>
      <c r="M7" s="19">
        <f>MIN(L7,G7)</f>
        <v>0</v>
      </c>
    </row>
    <row r="8" spans="1:13" ht="21" customHeight="1">
      <c r="A8" s="16"/>
      <c r="B8" s="17"/>
      <c r="C8" s="17"/>
      <c r="D8" s="17"/>
      <c r="E8" s="17"/>
      <c r="F8" s="17"/>
      <c r="G8" s="17">
        <f t="shared" ref="G8:G21" si="1">SUM(B8:F8)</f>
        <v>0</v>
      </c>
      <c r="H8" s="18"/>
      <c r="I8" s="17"/>
      <c r="J8" s="17"/>
      <c r="K8" s="17"/>
      <c r="L8" s="17">
        <f t="shared" si="0"/>
        <v>0</v>
      </c>
      <c r="M8" s="19">
        <f>MIN(L8,G8)</f>
        <v>0</v>
      </c>
    </row>
    <row r="9" spans="1:13" ht="21" customHeight="1">
      <c r="A9" s="16"/>
      <c r="B9" s="17"/>
      <c r="C9" s="17"/>
      <c r="D9" s="17"/>
      <c r="E9" s="17"/>
      <c r="F9" s="17"/>
      <c r="G9" s="17">
        <f t="shared" si="1"/>
        <v>0</v>
      </c>
      <c r="H9" s="18"/>
      <c r="I9" s="17"/>
      <c r="J9" s="17"/>
      <c r="K9" s="17"/>
      <c r="L9" s="17">
        <f t="shared" si="0"/>
        <v>0</v>
      </c>
      <c r="M9" s="19">
        <f t="shared" ref="M9:M21" si="2">MIN(L9,G9)</f>
        <v>0</v>
      </c>
    </row>
    <row r="10" spans="1:13" ht="21" customHeight="1">
      <c r="A10" s="16"/>
      <c r="B10" s="17"/>
      <c r="C10" s="17"/>
      <c r="D10" s="17"/>
      <c r="E10" s="17"/>
      <c r="F10" s="17"/>
      <c r="G10" s="17">
        <f t="shared" si="1"/>
        <v>0</v>
      </c>
      <c r="H10" s="18"/>
      <c r="I10" s="17"/>
      <c r="J10" s="17"/>
      <c r="K10" s="17"/>
      <c r="L10" s="17">
        <f t="shared" si="0"/>
        <v>0</v>
      </c>
      <c r="M10" s="19">
        <f t="shared" si="2"/>
        <v>0</v>
      </c>
    </row>
    <row r="11" spans="1:13" ht="21" customHeight="1">
      <c r="A11" s="16"/>
      <c r="B11" s="17"/>
      <c r="C11" s="17"/>
      <c r="D11" s="17"/>
      <c r="E11" s="17"/>
      <c r="F11" s="17"/>
      <c r="G11" s="17">
        <f t="shared" si="1"/>
        <v>0</v>
      </c>
      <c r="H11" s="18"/>
      <c r="I11" s="17"/>
      <c r="J11" s="17"/>
      <c r="K11" s="17"/>
      <c r="L11" s="17">
        <f t="shared" si="0"/>
        <v>0</v>
      </c>
      <c r="M11" s="19">
        <f t="shared" si="2"/>
        <v>0</v>
      </c>
    </row>
    <row r="12" spans="1:13" ht="21" customHeight="1">
      <c r="A12" s="16"/>
      <c r="B12" s="17"/>
      <c r="C12" s="17"/>
      <c r="D12" s="17"/>
      <c r="E12" s="17"/>
      <c r="F12" s="17"/>
      <c r="G12" s="17">
        <f t="shared" si="1"/>
        <v>0</v>
      </c>
      <c r="H12" s="18"/>
      <c r="I12" s="17"/>
      <c r="J12" s="17"/>
      <c r="K12" s="17"/>
      <c r="L12" s="17">
        <f t="shared" si="0"/>
        <v>0</v>
      </c>
      <c r="M12" s="19">
        <f t="shared" si="2"/>
        <v>0</v>
      </c>
    </row>
    <row r="13" spans="1:13" ht="21" customHeight="1">
      <c r="A13" s="16"/>
      <c r="B13" s="17"/>
      <c r="C13" s="17"/>
      <c r="D13" s="17"/>
      <c r="E13" s="17"/>
      <c r="F13" s="17"/>
      <c r="G13" s="17">
        <f t="shared" si="1"/>
        <v>0</v>
      </c>
      <c r="H13" s="18"/>
      <c r="I13" s="17"/>
      <c r="J13" s="17"/>
      <c r="K13" s="17"/>
      <c r="L13" s="17">
        <f t="shared" si="0"/>
        <v>0</v>
      </c>
      <c r="M13" s="19">
        <f t="shared" si="2"/>
        <v>0</v>
      </c>
    </row>
    <row r="14" spans="1:13" ht="21" customHeight="1">
      <c r="A14" s="16"/>
      <c r="B14" s="17"/>
      <c r="C14" s="17"/>
      <c r="D14" s="17"/>
      <c r="E14" s="17"/>
      <c r="F14" s="17"/>
      <c r="G14" s="17">
        <f t="shared" si="1"/>
        <v>0</v>
      </c>
      <c r="H14" s="18"/>
      <c r="I14" s="17"/>
      <c r="J14" s="17"/>
      <c r="K14" s="17"/>
      <c r="L14" s="17">
        <f t="shared" si="0"/>
        <v>0</v>
      </c>
      <c r="M14" s="19">
        <f t="shared" si="2"/>
        <v>0</v>
      </c>
    </row>
    <row r="15" spans="1:13" ht="21" customHeight="1">
      <c r="A15" s="16"/>
      <c r="B15" s="17"/>
      <c r="C15" s="17"/>
      <c r="D15" s="17"/>
      <c r="E15" s="17"/>
      <c r="F15" s="17"/>
      <c r="G15" s="17">
        <f t="shared" si="1"/>
        <v>0</v>
      </c>
      <c r="H15" s="18"/>
      <c r="I15" s="17"/>
      <c r="J15" s="17"/>
      <c r="K15" s="17"/>
      <c r="L15" s="17">
        <f t="shared" si="0"/>
        <v>0</v>
      </c>
      <c r="M15" s="19">
        <f t="shared" si="2"/>
        <v>0</v>
      </c>
    </row>
    <row r="16" spans="1:13" ht="21" customHeight="1">
      <c r="A16" s="16"/>
      <c r="B16" s="17"/>
      <c r="C16" s="17"/>
      <c r="D16" s="17"/>
      <c r="E16" s="17"/>
      <c r="F16" s="17"/>
      <c r="G16" s="17">
        <f t="shared" si="1"/>
        <v>0</v>
      </c>
      <c r="H16" s="18"/>
      <c r="I16" s="17"/>
      <c r="J16" s="17"/>
      <c r="K16" s="17"/>
      <c r="L16" s="17">
        <f t="shared" si="0"/>
        <v>0</v>
      </c>
      <c r="M16" s="19">
        <f t="shared" si="2"/>
        <v>0</v>
      </c>
    </row>
    <row r="17" spans="1:13" ht="21" customHeight="1">
      <c r="A17" s="16"/>
      <c r="B17" s="17"/>
      <c r="C17" s="17"/>
      <c r="D17" s="17"/>
      <c r="E17" s="17"/>
      <c r="F17" s="17"/>
      <c r="G17" s="17">
        <f t="shared" si="1"/>
        <v>0</v>
      </c>
      <c r="H17" s="18"/>
      <c r="I17" s="17"/>
      <c r="J17" s="17"/>
      <c r="K17" s="17"/>
      <c r="L17" s="17">
        <f t="shared" si="0"/>
        <v>0</v>
      </c>
      <c r="M17" s="19">
        <f t="shared" si="2"/>
        <v>0</v>
      </c>
    </row>
    <row r="18" spans="1:13" ht="21" customHeight="1">
      <c r="A18" s="16"/>
      <c r="B18" s="17"/>
      <c r="C18" s="17"/>
      <c r="D18" s="17"/>
      <c r="E18" s="17"/>
      <c r="F18" s="17"/>
      <c r="G18" s="17">
        <f t="shared" si="1"/>
        <v>0</v>
      </c>
      <c r="H18" s="18"/>
      <c r="I18" s="17"/>
      <c r="J18" s="17"/>
      <c r="K18" s="17"/>
      <c r="L18" s="17">
        <f t="shared" si="0"/>
        <v>0</v>
      </c>
      <c r="M18" s="19">
        <f t="shared" si="2"/>
        <v>0</v>
      </c>
    </row>
    <row r="19" spans="1:13" ht="21" customHeight="1">
      <c r="A19" s="16"/>
      <c r="B19" s="17"/>
      <c r="C19" s="17"/>
      <c r="D19" s="17"/>
      <c r="E19" s="17"/>
      <c r="F19" s="17"/>
      <c r="G19" s="17">
        <f t="shared" si="1"/>
        <v>0</v>
      </c>
      <c r="H19" s="18"/>
      <c r="I19" s="17"/>
      <c r="J19" s="17"/>
      <c r="K19" s="17"/>
      <c r="L19" s="17">
        <f t="shared" si="0"/>
        <v>0</v>
      </c>
      <c r="M19" s="19">
        <f t="shared" si="2"/>
        <v>0</v>
      </c>
    </row>
    <row r="20" spans="1:13" ht="21" customHeight="1">
      <c r="A20" s="16"/>
      <c r="B20" s="17"/>
      <c r="C20" s="17"/>
      <c r="D20" s="17"/>
      <c r="E20" s="17"/>
      <c r="F20" s="17"/>
      <c r="G20" s="17">
        <f t="shared" si="1"/>
        <v>0</v>
      </c>
      <c r="H20" s="18"/>
      <c r="I20" s="17"/>
      <c r="J20" s="17"/>
      <c r="K20" s="17"/>
      <c r="L20" s="17">
        <f t="shared" si="0"/>
        <v>0</v>
      </c>
      <c r="M20" s="19">
        <f t="shared" si="2"/>
        <v>0</v>
      </c>
    </row>
    <row r="21" spans="1:13" ht="21" customHeight="1">
      <c r="A21" s="16"/>
      <c r="B21" s="17"/>
      <c r="C21" s="17"/>
      <c r="D21" s="17"/>
      <c r="E21" s="17"/>
      <c r="F21" s="17"/>
      <c r="G21" s="17">
        <f t="shared" si="1"/>
        <v>0</v>
      </c>
      <c r="H21" s="18"/>
      <c r="I21" s="17"/>
      <c r="J21" s="17"/>
      <c r="K21" s="17"/>
      <c r="L21" s="17">
        <f t="shared" si="0"/>
        <v>0</v>
      </c>
      <c r="M21" s="19">
        <f t="shared" si="2"/>
        <v>0</v>
      </c>
    </row>
    <row r="22" spans="1:13" ht="21" customHeight="1" thickBot="1">
      <c r="A22" s="16"/>
      <c r="B22" s="17"/>
      <c r="C22" s="17"/>
      <c r="D22" s="17"/>
      <c r="E22" s="17"/>
      <c r="F22" s="17"/>
      <c r="G22" s="17">
        <f>SUM(B22:F22)</f>
        <v>0</v>
      </c>
      <c r="H22" s="18"/>
      <c r="I22" s="17"/>
      <c r="J22" s="17"/>
      <c r="K22" s="17"/>
      <c r="L22" s="17">
        <f t="shared" si="0"/>
        <v>0</v>
      </c>
      <c r="M22" s="19">
        <f>MIN(L22,G22)</f>
        <v>0</v>
      </c>
    </row>
    <row r="23" spans="1:13" ht="21" customHeight="1" thickTop="1" thickBot="1">
      <c r="A23" s="20" t="s">
        <v>16</v>
      </c>
      <c r="B23" s="21">
        <f t="shared" ref="B23:M23" si="3">SUM(B4:B22)</f>
        <v>0</v>
      </c>
      <c r="C23" s="21">
        <f t="shared" si="3"/>
        <v>0</v>
      </c>
      <c r="D23" s="21">
        <f t="shared" si="3"/>
        <v>0</v>
      </c>
      <c r="E23" s="21">
        <f t="shared" si="3"/>
        <v>0</v>
      </c>
      <c r="F23" s="21">
        <f t="shared" si="3"/>
        <v>0</v>
      </c>
      <c r="G23" s="21">
        <f t="shared" si="3"/>
        <v>0</v>
      </c>
      <c r="H23" s="22">
        <f t="shared" si="3"/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0</v>
      </c>
      <c r="M23" s="23">
        <f t="shared" si="3"/>
        <v>0</v>
      </c>
    </row>
  </sheetData>
  <phoneticPr fontId="3"/>
  <pageMargins left="0.55118110236220474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マスター及び使い方</vt:lpstr>
      <vt:lpstr>所得控除</vt:lpstr>
      <vt:lpstr>実質的債権</vt:lpstr>
      <vt:lpstr>所得控除!Print_Area</vt:lpstr>
      <vt:lpstr>所得控除!Print_Titles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安江会計事務所</dc:creator>
  <cp:lastModifiedBy>野呂 陽子</cp:lastModifiedBy>
  <cp:lastPrinted>2015-06-26T09:18:11Z</cp:lastPrinted>
  <dcterms:created xsi:type="dcterms:W3CDTF">2001-07-04T07:17:40Z</dcterms:created>
  <dcterms:modified xsi:type="dcterms:W3CDTF">2016-03-28T02:08:18Z</dcterms:modified>
</cp:coreProperties>
</file>